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ustomProperty15.bin" ContentType="application/vnd.openxmlformats-officedocument.spreadsheetml.customProperty"/>
  <Override PartName="/xl/customProperty16.bin" ContentType="application/vnd.openxmlformats-officedocument.spreadsheetml.customProperty"/>
  <Override PartName="/xl/customProperty17.bin" ContentType="application/vnd.openxmlformats-officedocument.spreadsheetml.customProperty"/>
  <Override PartName="/xl/customProperty18.bin" ContentType="application/vnd.openxmlformats-officedocument.spreadsheetml.customProperty"/>
  <Override PartName="/xl/customProperty19.bin" ContentType="application/vnd.openxmlformats-officedocument.spreadsheetml.customProperty"/>
  <Override PartName="/xl/customProperty20.bin" ContentType="application/vnd.openxmlformats-officedocument.spreadsheetml.customProperty"/>
  <Override PartName="/xl/customProperty21.bin" ContentType="application/vnd.openxmlformats-officedocument.spreadsheetml.customProperty"/>
  <Override PartName="/xl/customProperty22.bin" ContentType="application/vnd.openxmlformats-officedocument.spreadsheetml.customProperty"/>
  <Override PartName="/xl/customProperty23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DieseArbeitsmappe"/>
  <mc:AlternateContent xmlns:mc="http://schemas.openxmlformats.org/markup-compatibility/2006">
    <mc:Choice Requires="x15">
      <x15ac:absPath xmlns:x15ac="http://schemas.microsoft.com/office/spreadsheetml/2010/11/ac" url="O:\AP\411 Statistiken\411-03 Teilstatistik GEST\411-03.5 Holzenergiestatistik\Holzenergiestatistik 2022-2026\EJ 2023\Datentabellen und Bericht\"/>
    </mc:Choice>
  </mc:AlternateContent>
  <xr:revisionPtr revIDLastSave="0" documentId="13_ncr:1_{9D762922-14DD-4F2D-ACF3-1070AFE94127}" xr6:coauthVersionLast="47" xr6:coauthVersionMax="47" xr10:uidLastSave="{00000000-0000-0000-0000-000000000000}"/>
  <bookViews>
    <workbookView xWindow="-120" yWindow="-120" windowWidth="29040" windowHeight="15720" tabRatio="772" xr2:uid="{00000000-000D-0000-FFFF-FFFF00000000}"/>
  </bookViews>
  <sheets>
    <sheet name="Titelblatt" sheetId="30" r:id="rId1"/>
    <sheet name="Info " sheetId="25" r:id="rId2"/>
    <sheet name="Tabellenübersicht" sheetId="24" r:id="rId3"/>
    <sheet name="A" sheetId="2" r:id="rId4"/>
    <sheet name="B" sheetId="29" r:id="rId5"/>
    <sheet name="C" sheetId="4" r:id="rId6"/>
    <sheet name="D" sheetId="5" r:id="rId7"/>
    <sheet name="E" sheetId="6" r:id="rId8"/>
    <sheet name="F" sheetId="7" r:id="rId9"/>
    <sheet name="G" sheetId="8" r:id="rId10"/>
    <sheet name="H" sheetId="9" r:id="rId11"/>
    <sheet name="I" sheetId="10" r:id="rId12"/>
    <sheet name="J" sheetId="11" r:id="rId13"/>
    <sheet name="K" sheetId="12" r:id="rId14"/>
    <sheet name="L" sheetId="13" r:id="rId15"/>
    <sheet name="M" sheetId="14" r:id="rId16"/>
    <sheet name="N" sheetId="15" r:id="rId17"/>
    <sheet name="O" sheetId="16" r:id="rId18"/>
    <sheet name="P" sheetId="28" r:id="rId19"/>
    <sheet name="Q" sheetId="21" r:id="rId20"/>
    <sheet name="R" sheetId="22" r:id="rId21"/>
    <sheet name="Klimafaktoren" sheetId="26" r:id="rId22"/>
    <sheet name="NOGA-BFE Zuordnung" sheetId="27" r:id="rId23"/>
  </sheets>
  <definedNames>
    <definedName name="_xlnm.Print_Area" localSheetId="3">A!$A$1:$AJ$35</definedName>
    <definedName name="_xlnm.Print_Area" localSheetId="4">B!$A$1:$AJ$33</definedName>
    <definedName name="_xlnm.Print_Area" localSheetId="5">'C'!$A$1:$AH$35</definedName>
    <definedName name="_xlnm.Print_Area" localSheetId="6">D!$A$1:$AH$35</definedName>
    <definedName name="_xlnm.Print_Area" localSheetId="7">E!$A$1:$AJ$35</definedName>
    <definedName name="_xlnm.Print_Area" localSheetId="8">F!$A$1:$AJ$35</definedName>
    <definedName name="_xlnm.Print_Area" localSheetId="9">G!$A$1:$AH$35</definedName>
    <definedName name="_xlnm.Print_Area" localSheetId="10">H!$A$1:$AJ$35</definedName>
    <definedName name="_xlnm.Print_Area" localSheetId="11">I!$A$1:$AH$46</definedName>
    <definedName name="_xlnm.Print_Area" localSheetId="1">'Info '!$A$1:$O$55</definedName>
    <definedName name="_xlnm.Print_Area" localSheetId="12">J!$A$1:$AH$35</definedName>
    <definedName name="_xlnm.Print_Area" localSheetId="13">K!$A$1:$AJ$35</definedName>
    <definedName name="_xlnm.Print_Area" localSheetId="21">Klimafaktoren!$A$1:$F$41</definedName>
    <definedName name="_xlnm.Print_Area" localSheetId="14">L!$A$1:$AH$35</definedName>
    <definedName name="_xlnm.Print_Area" localSheetId="15">M!$A$1:$AH$46</definedName>
    <definedName name="_xlnm.Print_Area" localSheetId="16">N!$A$1:$O$35</definedName>
    <definedName name="_xlnm.Print_Area" localSheetId="22">'NOGA-BFE Zuordnung'!$A$1:$F$33</definedName>
    <definedName name="_xlnm.Print_Area" localSheetId="17">O!$A$1:$S$35</definedName>
    <definedName name="_xlnm.Print_Area" localSheetId="18">P!$A$1:$W$30</definedName>
    <definedName name="_xlnm.Print_Area" localSheetId="19">Q!$A$1:$V$34</definedName>
    <definedName name="_xlnm.Print_Area" localSheetId="20">'R'!$A$1:$AI$59</definedName>
    <definedName name="_xlnm.Print_Area" localSheetId="0">Titelblatt!$A$1:$G$54</definedName>
    <definedName name="Print_Area" localSheetId="3">A!$A$1:$AE$35</definedName>
    <definedName name="Print_Area" localSheetId="4">B!$A$1:$AE$33</definedName>
    <definedName name="Print_Area" localSheetId="5">'C'!$A$1:$AE$35</definedName>
    <definedName name="Print_Area" localSheetId="6">D!$A$1:$AE$35</definedName>
    <definedName name="Print_Area" localSheetId="7">E!$A$1:$AE$35</definedName>
    <definedName name="Print_Area" localSheetId="8">F!$A$1:$AE$35</definedName>
    <definedName name="Print_Area" localSheetId="9">G!$A$1:$AE$35</definedName>
    <definedName name="Print_Area" localSheetId="10">H!$A$1:$AE$35</definedName>
    <definedName name="Print_Area" localSheetId="11">I!$A$1:$AE$46</definedName>
    <definedName name="Print_Area" localSheetId="12">J!$A$1:$AE$35</definedName>
    <definedName name="Print_Area" localSheetId="13">K!$A$1:$AE$35</definedName>
    <definedName name="Print_Area" localSheetId="14">L!$A$1:$AE$35</definedName>
    <definedName name="Print_Area" localSheetId="15">M!$A$1:$AE$46</definedName>
    <definedName name="Print_Area" localSheetId="16">N!$A$1:$N$46</definedName>
    <definedName name="Print_Area" localSheetId="17">O!$A$1:$R$46</definedName>
    <definedName name="Print_Area" localSheetId="18">P!$A$1:$W$30</definedName>
    <definedName name="Print_Area" localSheetId="19">Q!$A$1:$U$30</definedName>
    <definedName name="Print_Area" localSheetId="20">'R'!$A$1:$AD$54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31" i="16" l="1"/>
  <c r="Q31" i="16"/>
  <c r="O31" i="16"/>
  <c r="M31" i="16"/>
  <c r="K31" i="16"/>
  <c r="I31" i="16"/>
  <c r="G31" i="16"/>
  <c r="E31" i="16"/>
  <c r="C31" i="16"/>
  <c r="S30" i="16"/>
  <c r="Q30" i="16"/>
  <c r="O30" i="16"/>
  <c r="M30" i="16"/>
  <c r="K30" i="16"/>
  <c r="I30" i="16"/>
  <c r="G30" i="16"/>
  <c r="E30" i="16"/>
  <c r="C30" i="16"/>
  <c r="S29" i="16"/>
  <c r="Q29" i="16"/>
  <c r="O29" i="16"/>
  <c r="M29" i="16"/>
  <c r="K29" i="16"/>
  <c r="I29" i="16"/>
  <c r="G29" i="16"/>
  <c r="E29" i="16"/>
  <c r="C29" i="16"/>
  <c r="S28" i="16"/>
  <c r="Q28" i="16"/>
  <c r="O28" i="16"/>
  <c r="M28" i="16"/>
  <c r="K28" i="16"/>
  <c r="K33" i="16" s="1"/>
  <c r="I28" i="16"/>
  <c r="H28" i="16" s="1"/>
  <c r="G28" i="16"/>
  <c r="F28" i="16" s="1"/>
  <c r="E28" i="16"/>
  <c r="D28" i="16" s="1"/>
  <c r="C28" i="16"/>
  <c r="O31" i="15"/>
  <c r="M31" i="15"/>
  <c r="K31" i="15"/>
  <c r="I31" i="15"/>
  <c r="H31" i="15" s="1"/>
  <c r="G31" i="15"/>
  <c r="F31" i="15" s="1"/>
  <c r="E31" i="15"/>
  <c r="D31" i="15" s="1"/>
  <c r="C31" i="15"/>
  <c r="O30" i="15"/>
  <c r="N30" i="15" s="1"/>
  <c r="M30" i="15"/>
  <c r="L30" i="15" s="1"/>
  <c r="K30" i="15"/>
  <c r="J30" i="15" s="1"/>
  <c r="I30" i="15"/>
  <c r="H30" i="15"/>
  <c r="G30" i="15"/>
  <c r="F30" i="15" s="1"/>
  <c r="E30" i="15"/>
  <c r="D30" i="15" s="1"/>
  <c r="C30" i="15"/>
  <c r="O29" i="15"/>
  <c r="O33" i="15" s="1"/>
  <c r="M29" i="15"/>
  <c r="K29" i="15"/>
  <c r="I29" i="15"/>
  <c r="G29" i="15"/>
  <c r="E29" i="15"/>
  <c r="C29" i="15"/>
  <c r="O28" i="15"/>
  <c r="N28" i="15" s="1"/>
  <c r="M28" i="15"/>
  <c r="L28" i="15"/>
  <c r="K28" i="15"/>
  <c r="J28" i="15" s="1"/>
  <c r="I28" i="15"/>
  <c r="H28" i="15" s="1"/>
  <c r="G28" i="15"/>
  <c r="F28" i="15" s="1"/>
  <c r="E28" i="15"/>
  <c r="E33" i="15" s="1"/>
  <c r="C28" i="15"/>
  <c r="AJ33" i="13"/>
  <c r="AJ35" i="13" s="1"/>
  <c r="AJ31" i="13"/>
  <c r="AI31" i="13"/>
  <c r="AH31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AJ30" i="13"/>
  <c r="AI30" i="13"/>
  <c r="AH30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AJ29" i="13"/>
  <c r="AI29" i="13"/>
  <c r="AH29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AJ28" i="13"/>
  <c r="AI28" i="13"/>
  <c r="AI33" i="13" s="1"/>
  <c r="AI35" i="13" s="1"/>
  <c r="AH28" i="13"/>
  <c r="AG28" i="13"/>
  <c r="AF28" i="13"/>
  <c r="AE28" i="13"/>
  <c r="AD28" i="13"/>
  <c r="AC28" i="13"/>
  <c r="AC33" i="13" s="1"/>
  <c r="AC35" i="13" s="1"/>
  <c r="AB28" i="13"/>
  <c r="AB33" i="13" s="1"/>
  <c r="AB35" i="13" s="1"/>
  <c r="AA28" i="13"/>
  <c r="AA33" i="13" s="1"/>
  <c r="AA35" i="13" s="1"/>
  <c r="Z28" i="13"/>
  <c r="Z33" i="13" s="1"/>
  <c r="Z35" i="13" s="1"/>
  <c r="Y28" i="13"/>
  <c r="Y33" i="13" s="1"/>
  <c r="X28" i="13"/>
  <c r="X33" i="13" s="1"/>
  <c r="X35" i="13" s="1"/>
  <c r="W28" i="13"/>
  <c r="W33" i="13" s="1"/>
  <c r="W35" i="13" s="1"/>
  <c r="V28" i="13"/>
  <c r="U28" i="13"/>
  <c r="T28" i="13"/>
  <c r="S28" i="13"/>
  <c r="R28" i="13"/>
  <c r="Q28" i="13"/>
  <c r="Q33" i="13" s="1"/>
  <c r="Q35" i="13" s="1"/>
  <c r="P28" i="13"/>
  <c r="P33" i="13" s="1"/>
  <c r="P35" i="13" s="1"/>
  <c r="O28" i="13"/>
  <c r="N28" i="13"/>
  <c r="N33" i="13" s="1"/>
  <c r="N35" i="13" s="1"/>
  <c r="M28" i="13"/>
  <c r="M33" i="13" s="1"/>
  <c r="L28" i="13"/>
  <c r="L33" i="13" s="1"/>
  <c r="L35" i="13" s="1"/>
  <c r="K28" i="13"/>
  <c r="K33" i="13" s="1"/>
  <c r="K35" i="13" s="1"/>
  <c r="J28" i="13"/>
  <c r="I28" i="13"/>
  <c r="H28" i="13"/>
  <c r="G28" i="13"/>
  <c r="F28" i="13"/>
  <c r="E28" i="13"/>
  <c r="D28" i="13"/>
  <c r="C28" i="13"/>
  <c r="AJ31" i="12"/>
  <c r="AI31" i="12"/>
  <c r="AH31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AJ30" i="12"/>
  <c r="AI30" i="12"/>
  <c r="AH30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L33" i="12" s="1"/>
  <c r="L35" i="12" s="1"/>
  <c r="K30" i="12"/>
  <c r="J30" i="12"/>
  <c r="I30" i="12"/>
  <c r="H30" i="12"/>
  <c r="G30" i="12"/>
  <c r="F30" i="12"/>
  <c r="E30" i="12"/>
  <c r="D30" i="12"/>
  <c r="C30" i="12"/>
  <c r="AJ29" i="12"/>
  <c r="AI29" i="12"/>
  <c r="AH29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AJ28" i="12"/>
  <c r="AJ33" i="12" s="1"/>
  <c r="AJ35" i="12" s="1"/>
  <c r="AI28" i="12"/>
  <c r="AI33" i="12" s="1"/>
  <c r="AI35" i="12" s="1"/>
  <c r="AH28" i="12"/>
  <c r="AG28" i="12"/>
  <c r="AF28" i="12"/>
  <c r="AF33" i="12" s="1"/>
  <c r="AF35" i="12" s="1"/>
  <c r="AE28" i="12"/>
  <c r="AE33" i="12" s="1"/>
  <c r="AE35" i="12" s="1"/>
  <c r="AD28" i="12"/>
  <c r="AD33" i="12" s="1"/>
  <c r="AD35" i="12" s="1"/>
  <c r="AC28" i="12"/>
  <c r="AB28" i="12"/>
  <c r="AB33" i="12" s="1"/>
  <c r="AB35" i="12" s="1"/>
  <c r="AA28" i="12"/>
  <c r="Z28" i="12"/>
  <c r="Y28" i="12"/>
  <c r="X28" i="12"/>
  <c r="X33" i="12" s="1"/>
  <c r="X35" i="12" s="1"/>
  <c r="W28" i="12"/>
  <c r="W33" i="12" s="1"/>
  <c r="W35" i="12" s="1"/>
  <c r="V28" i="12"/>
  <c r="U28" i="12"/>
  <c r="T28" i="12"/>
  <c r="T33" i="12" s="1"/>
  <c r="T35" i="12" s="1"/>
  <c r="S28" i="12"/>
  <c r="S33" i="12" s="1"/>
  <c r="S35" i="12" s="1"/>
  <c r="R28" i="12"/>
  <c r="R33" i="12" s="1"/>
  <c r="R35" i="12" s="1"/>
  <c r="Q28" i="12"/>
  <c r="P28" i="12"/>
  <c r="P33" i="12" s="1"/>
  <c r="P35" i="12" s="1"/>
  <c r="O28" i="12"/>
  <c r="O33" i="12" s="1"/>
  <c r="O35" i="12" s="1"/>
  <c r="N28" i="12"/>
  <c r="M28" i="12"/>
  <c r="L28" i="12"/>
  <c r="K28" i="12"/>
  <c r="K33" i="12" s="1"/>
  <c r="K35" i="12" s="1"/>
  <c r="J28" i="12"/>
  <c r="I28" i="12"/>
  <c r="H28" i="12"/>
  <c r="H33" i="12" s="1"/>
  <c r="H35" i="12" s="1"/>
  <c r="G28" i="12"/>
  <c r="G33" i="12" s="1"/>
  <c r="G35" i="12" s="1"/>
  <c r="F28" i="12"/>
  <c r="F33" i="12" s="1"/>
  <c r="F35" i="12" s="1"/>
  <c r="E28" i="12"/>
  <c r="D28" i="12"/>
  <c r="D33" i="12" s="1"/>
  <c r="D35" i="12" s="1"/>
  <c r="C28" i="12"/>
  <c r="C33" i="12" s="1"/>
  <c r="C35" i="12" s="1"/>
  <c r="AJ31" i="11"/>
  <c r="AI31" i="11"/>
  <c r="AH31" i="11"/>
  <c r="AG31" i="11"/>
  <c r="AF31" i="11"/>
  <c r="AE31" i="11"/>
  <c r="AD31" i="11"/>
  <c r="AC31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D31" i="11"/>
  <c r="C31" i="11"/>
  <c r="AJ30" i="11"/>
  <c r="AI30" i="11"/>
  <c r="AH30" i="11"/>
  <c r="AG30" i="11"/>
  <c r="AF30" i="11"/>
  <c r="AE30" i="11"/>
  <c r="AD30" i="11"/>
  <c r="AC30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D30" i="11"/>
  <c r="C30" i="11"/>
  <c r="AJ29" i="11"/>
  <c r="AI29" i="11"/>
  <c r="AH29" i="11"/>
  <c r="AG29" i="11"/>
  <c r="AF29" i="11"/>
  <c r="AE29" i="11"/>
  <c r="AD29" i="11"/>
  <c r="AC29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D29" i="11"/>
  <c r="C29" i="11"/>
  <c r="AJ28" i="11"/>
  <c r="AI28" i="11"/>
  <c r="AH28" i="11"/>
  <c r="AH33" i="11" s="1"/>
  <c r="AH35" i="11" s="1"/>
  <c r="AG28" i="11"/>
  <c r="AF28" i="11"/>
  <c r="AF33" i="11" s="1"/>
  <c r="AF35" i="11" s="1"/>
  <c r="AE28" i="11"/>
  <c r="AD28" i="11"/>
  <c r="AC28" i="11"/>
  <c r="AB28" i="11"/>
  <c r="AA28" i="11"/>
  <c r="Z28" i="11"/>
  <c r="Y28" i="11"/>
  <c r="Y33" i="11" s="1"/>
  <c r="Y35" i="11" s="1"/>
  <c r="X28" i="11"/>
  <c r="W28" i="11"/>
  <c r="W33" i="11" s="1"/>
  <c r="W35" i="11" s="1"/>
  <c r="V28" i="11"/>
  <c r="V33" i="11" s="1"/>
  <c r="V35" i="11" s="1"/>
  <c r="U28" i="11"/>
  <c r="T28" i="11"/>
  <c r="T33" i="11" s="1"/>
  <c r="T35" i="11" s="1"/>
  <c r="S28" i="11"/>
  <c r="R28" i="11"/>
  <c r="Q28" i="11"/>
  <c r="P28" i="11"/>
  <c r="O28" i="11"/>
  <c r="N28" i="11"/>
  <c r="M28" i="11"/>
  <c r="M33" i="11" s="1"/>
  <c r="M35" i="11" s="1"/>
  <c r="L28" i="11"/>
  <c r="K28" i="11"/>
  <c r="K33" i="11" s="1"/>
  <c r="K35" i="11" s="1"/>
  <c r="J28" i="11"/>
  <c r="J33" i="11" s="1"/>
  <c r="J35" i="11" s="1"/>
  <c r="I28" i="11"/>
  <c r="H28" i="11"/>
  <c r="H33" i="11" s="1"/>
  <c r="H35" i="11" s="1"/>
  <c r="G28" i="11"/>
  <c r="F28" i="11"/>
  <c r="E28" i="11"/>
  <c r="D28" i="11"/>
  <c r="C28" i="11"/>
  <c r="AJ31" i="9"/>
  <c r="AI31" i="9"/>
  <c r="AH31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AJ30" i="9"/>
  <c r="AI30" i="9"/>
  <c r="AH30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AJ29" i="9"/>
  <c r="AI29" i="9"/>
  <c r="AH29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AJ28" i="9"/>
  <c r="AI28" i="9"/>
  <c r="AH28" i="9"/>
  <c r="AG28" i="9"/>
  <c r="AF28" i="9"/>
  <c r="AE28" i="9"/>
  <c r="AD28" i="9"/>
  <c r="AC28" i="9"/>
  <c r="AB28" i="9"/>
  <c r="AB33" i="9" s="1"/>
  <c r="AB35" i="9" s="1"/>
  <c r="AA28" i="9"/>
  <c r="Z28" i="9"/>
  <c r="Z33" i="9" s="1"/>
  <c r="Z35" i="9" s="1"/>
  <c r="Y28" i="9"/>
  <c r="Y33" i="9" s="1"/>
  <c r="Y35" i="9" s="1"/>
  <c r="X28" i="9"/>
  <c r="W28" i="9"/>
  <c r="V28" i="9"/>
  <c r="U28" i="9"/>
  <c r="T28" i="9"/>
  <c r="S28" i="9"/>
  <c r="R28" i="9"/>
  <c r="Q28" i="9"/>
  <c r="P28" i="9"/>
  <c r="P33" i="9" s="1"/>
  <c r="P35" i="9" s="1"/>
  <c r="O28" i="9"/>
  <c r="O33" i="9" s="1"/>
  <c r="O35" i="9" s="1"/>
  <c r="N28" i="9"/>
  <c r="N33" i="9" s="1"/>
  <c r="N35" i="9" s="1"/>
  <c r="M28" i="9"/>
  <c r="M33" i="9" s="1"/>
  <c r="M35" i="9" s="1"/>
  <c r="L28" i="9"/>
  <c r="K28" i="9"/>
  <c r="J28" i="9"/>
  <c r="I28" i="9"/>
  <c r="H28" i="9"/>
  <c r="G28" i="9"/>
  <c r="F28" i="9"/>
  <c r="E28" i="9"/>
  <c r="D28" i="9"/>
  <c r="D33" i="9" s="1"/>
  <c r="D35" i="9" s="1"/>
  <c r="C28" i="9"/>
  <c r="C33" i="9" s="1"/>
  <c r="C35" i="9" s="1"/>
  <c r="AJ31" i="8"/>
  <c r="AI31" i="8"/>
  <c r="AH31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AJ30" i="8"/>
  <c r="AI30" i="8"/>
  <c r="AH30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K33" i="8" s="1"/>
  <c r="K35" i="8" s="1"/>
  <c r="J30" i="8"/>
  <c r="I30" i="8"/>
  <c r="H30" i="8"/>
  <c r="G30" i="8"/>
  <c r="F30" i="8"/>
  <c r="E30" i="8"/>
  <c r="D30" i="8"/>
  <c r="C30" i="8"/>
  <c r="AJ29" i="8"/>
  <c r="AI29" i="8"/>
  <c r="AH29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AJ28" i="8"/>
  <c r="AJ33" i="8" s="1"/>
  <c r="AJ35" i="8" s="1"/>
  <c r="AI28" i="8"/>
  <c r="AI33" i="8" s="1"/>
  <c r="AI35" i="8" s="1"/>
  <c r="AH28" i="8"/>
  <c r="AG28" i="8"/>
  <c r="AF28" i="8"/>
  <c r="AE28" i="8"/>
  <c r="AE33" i="8" s="1"/>
  <c r="AE35" i="8" s="1"/>
  <c r="AD28" i="8"/>
  <c r="AD33" i="8" s="1"/>
  <c r="AD35" i="8" s="1"/>
  <c r="AC28" i="8"/>
  <c r="AC33" i="8" s="1"/>
  <c r="AC35" i="8" s="1"/>
  <c r="AB28" i="8"/>
  <c r="AB33" i="8" s="1"/>
  <c r="AB35" i="8" s="1"/>
  <c r="AA28" i="8"/>
  <c r="AA33" i="8" s="1"/>
  <c r="AA35" i="8" s="1"/>
  <c r="Z28" i="8"/>
  <c r="Z33" i="8" s="1"/>
  <c r="Z35" i="8" s="1"/>
  <c r="Y28" i="8"/>
  <c r="X28" i="8"/>
  <c r="X33" i="8" s="1"/>
  <c r="X35" i="8" s="1"/>
  <c r="W28" i="8"/>
  <c r="W33" i="8" s="1"/>
  <c r="W35" i="8" s="1"/>
  <c r="V28" i="8"/>
  <c r="U28" i="8"/>
  <c r="T28" i="8"/>
  <c r="S28" i="8"/>
  <c r="S33" i="8" s="1"/>
  <c r="S35" i="8" s="1"/>
  <c r="R28" i="8"/>
  <c r="R33" i="8" s="1"/>
  <c r="R35" i="8" s="1"/>
  <c r="Q28" i="8"/>
  <c r="Q33" i="8" s="1"/>
  <c r="Q35" i="8" s="1"/>
  <c r="P28" i="8"/>
  <c r="P33" i="8" s="1"/>
  <c r="P35" i="8" s="1"/>
  <c r="O28" i="8"/>
  <c r="O33" i="8" s="1"/>
  <c r="O35" i="8" s="1"/>
  <c r="N28" i="8"/>
  <c r="N33" i="8" s="1"/>
  <c r="N35" i="8" s="1"/>
  <c r="M28" i="8"/>
  <c r="L28" i="8"/>
  <c r="L33" i="8" s="1"/>
  <c r="L35" i="8" s="1"/>
  <c r="K28" i="8"/>
  <c r="J28" i="8"/>
  <c r="I28" i="8"/>
  <c r="H28" i="8"/>
  <c r="G28" i="8"/>
  <c r="G33" i="8" s="1"/>
  <c r="G35" i="8" s="1"/>
  <c r="F28" i="8"/>
  <c r="F33" i="8" s="1"/>
  <c r="F35" i="8" s="1"/>
  <c r="E28" i="8"/>
  <c r="E33" i="8" s="1"/>
  <c r="E35" i="8" s="1"/>
  <c r="D28" i="8"/>
  <c r="D33" i="8" s="1"/>
  <c r="D35" i="8" s="1"/>
  <c r="C28" i="8"/>
  <c r="C33" i="8" s="1"/>
  <c r="C35" i="8" s="1"/>
  <c r="AJ31" i="7"/>
  <c r="AI31" i="7"/>
  <c r="AH31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AJ30" i="7"/>
  <c r="AI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AJ29" i="7"/>
  <c r="AI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AJ28" i="7"/>
  <c r="AI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AJ30" i="6"/>
  <c r="AI30" i="6"/>
  <c r="AH30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M33" i="6" s="1"/>
  <c r="M35" i="6" s="1"/>
  <c r="L30" i="6"/>
  <c r="K30" i="6"/>
  <c r="J30" i="6"/>
  <c r="I30" i="6"/>
  <c r="H30" i="6"/>
  <c r="G30" i="6"/>
  <c r="F30" i="6"/>
  <c r="E30" i="6"/>
  <c r="D30" i="6"/>
  <c r="C30" i="6"/>
  <c r="AJ29" i="6"/>
  <c r="AI29" i="6"/>
  <c r="AH29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AJ28" i="6"/>
  <c r="AJ33" i="6" s="1"/>
  <c r="AJ35" i="6" s="1"/>
  <c r="AI28" i="6"/>
  <c r="AI33" i="6" s="1"/>
  <c r="AH28" i="6"/>
  <c r="AH33" i="6" s="1"/>
  <c r="AH35" i="6" s="1"/>
  <c r="AG28" i="6"/>
  <c r="AG33" i="6" s="1"/>
  <c r="AG35" i="6" s="1"/>
  <c r="AF28" i="6"/>
  <c r="AE28" i="6"/>
  <c r="AD28" i="6"/>
  <c r="AC28" i="6"/>
  <c r="AB28" i="6"/>
  <c r="AA28" i="6"/>
  <c r="Z28" i="6"/>
  <c r="Z33" i="6" s="1"/>
  <c r="Z35" i="6" s="1"/>
  <c r="Y28" i="6"/>
  <c r="Y33" i="6" s="1"/>
  <c r="Y35" i="6" s="1"/>
  <c r="X28" i="6"/>
  <c r="X33" i="6" s="1"/>
  <c r="X35" i="6" s="1"/>
  <c r="W28" i="6"/>
  <c r="W33" i="6" s="1"/>
  <c r="W35" i="6" s="1"/>
  <c r="V28" i="6"/>
  <c r="V33" i="6" s="1"/>
  <c r="V35" i="6" s="1"/>
  <c r="U28" i="6"/>
  <c r="U33" i="6" s="1"/>
  <c r="U35" i="6" s="1"/>
  <c r="T28" i="6"/>
  <c r="S28" i="6"/>
  <c r="R28" i="6"/>
  <c r="Q28" i="6"/>
  <c r="P28" i="6"/>
  <c r="O28" i="6"/>
  <c r="N28" i="6"/>
  <c r="M28" i="6"/>
  <c r="L28" i="6"/>
  <c r="L33" i="6" s="1"/>
  <c r="L35" i="6" s="1"/>
  <c r="K28" i="6"/>
  <c r="K33" i="6" s="1"/>
  <c r="K35" i="6" s="1"/>
  <c r="J28" i="6"/>
  <c r="J33" i="6" s="1"/>
  <c r="J35" i="6" s="1"/>
  <c r="I28" i="6"/>
  <c r="I33" i="6" s="1"/>
  <c r="I35" i="6" s="1"/>
  <c r="H28" i="6"/>
  <c r="G28" i="6"/>
  <c r="F28" i="6"/>
  <c r="E28" i="6"/>
  <c r="D28" i="6"/>
  <c r="C28" i="6"/>
  <c r="AJ33" i="5"/>
  <c r="AJ35" i="5" s="1"/>
  <c r="AI33" i="5"/>
  <c r="X33" i="5"/>
  <c r="X35" i="5" s="1"/>
  <c r="W33" i="5"/>
  <c r="W35" i="5" s="1"/>
  <c r="L33" i="5"/>
  <c r="L35" i="5" s="1"/>
  <c r="K33" i="5"/>
  <c r="K35" i="5" s="1"/>
  <c r="AJ31" i="5"/>
  <c r="AI31" i="5"/>
  <c r="AH31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AJ30" i="5"/>
  <c r="AI30" i="5"/>
  <c r="AH30" i="5"/>
  <c r="AG30" i="5"/>
  <c r="AF30" i="5"/>
  <c r="AF33" i="5" s="1"/>
  <c r="AF35" i="5" s="1"/>
  <c r="AE30" i="5"/>
  <c r="AD30" i="5"/>
  <c r="AC30" i="5"/>
  <c r="AB30" i="5"/>
  <c r="AA30" i="5"/>
  <c r="Z30" i="5"/>
  <c r="Y30" i="5"/>
  <c r="X30" i="5"/>
  <c r="W30" i="5"/>
  <c r="V30" i="5"/>
  <c r="U30" i="5"/>
  <c r="T30" i="5"/>
  <c r="T33" i="5" s="1"/>
  <c r="T35" i="5" s="1"/>
  <c r="S30" i="5"/>
  <c r="R30" i="5"/>
  <c r="Q30" i="5"/>
  <c r="P30" i="5"/>
  <c r="O30" i="5"/>
  <c r="N30" i="5"/>
  <c r="M30" i="5"/>
  <c r="L30" i="5"/>
  <c r="K30" i="5"/>
  <c r="J30" i="5"/>
  <c r="I30" i="5"/>
  <c r="H30" i="5"/>
  <c r="H33" i="5" s="1"/>
  <c r="H35" i="5" s="1"/>
  <c r="G30" i="5"/>
  <c r="F30" i="5"/>
  <c r="E30" i="5"/>
  <c r="D30" i="5"/>
  <c r="C30" i="5"/>
  <c r="AJ29" i="5"/>
  <c r="AI29" i="5"/>
  <c r="AH29" i="5"/>
  <c r="AG29" i="5"/>
  <c r="AF29" i="5"/>
  <c r="AE29" i="5"/>
  <c r="AD29" i="5"/>
  <c r="AD33" i="5" s="1"/>
  <c r="AD35" i="5" s="1"/>
  <c r="AC29" i="5"/>
  <c r="AB29" i="5"/>
  <c r="AA29" i="5"/>
  <c r="Z29" i="5"/>
  <c r="Z33" i="5" s="1"/>
  <c r="Z35" i="5" s="1"/>
  <c r="Y29" i="5"/>
  <c r="X29" i="5"/>
  <c r="W29" i="5"/>
  <c r="V29" i="5"/>
  <c r="U29" i="5"/>
  <c r="T29" i="5"/>
  <c r="S29" i="5"/>
  <c r="R29" i="5"/>
  <c r="Q29" i="5"/>
  <c r="P29" i="5"/>
  <c r="O29" i="5"/>
  <c r="N29" i="5"/>
  <c r="N33" i="5" s="1"/>
  <c r="N35" i="5" s="1"/>
  <c r="M29" i="5"/>
  <c r="L29" i="5"/>
  <c r="K29" i="5"/>
  <c r="J29" i="5"/>
  <c r="I29" i="5"/>
  <c r="H29" i="5"/>
  <c r="G29" i="5"/>
  <c r="F29" i="5"/>
  <c r="E29" i="5"/>
  <c r="D29" i="5"/>
  <c r="C29" i="5"/>
  <c r="AJ28" i="5"/>
  <c r="AI28" i="5"/>
  <c r="AH28" i="5"/>
  <c r="AH33" i="5" s="1"/>
  <c r="AH35" i="5" s="1"/>
  <c r="AG28" i="5"/>
  <c r="AG33" i="5" s="1"/>
  <c r="AG35" i="5" s="1"/>
  <c r="AF28" i="5"/>
  <c r="AE28" i="5"/>
  <c r="AE33" i="5" s="1"/>
  <c r="AE35" i="5" s="1"/>
  <c r="AD28" i="5"/>
  <c r="AC28" i="5"/>
  <c r="AC33" i="5" s="1"/>
  <c r="AC35" i="5" s="1"/>
  <c r="AB28" i="5"/>
  <c r="AB33" i="5" s="1"/>
  <c r="AB35" i="5" s="1"/>
  <c r="AA28" i="5"/>
  <c r="Z28" i="5"/>
  <c r="Y28" i="5"/>
  <c r="Y33" i="5" s="1"/>
  <c r="Y35" i="5" s="1"/>
  <c r="X28" i="5"/>
  <c r="W28" i="5"/>
  <c r="V28" i="5"/>
  <c r="V33" i="5" s="1"/>
  <c r="V35" i="5" s="1"/>
  <c r="U28" i="5"/>
  <c r="U33" i="5" s="1"/>
  <c r="U35" i="5" s="1"/>
  <c r="T28" i="5"/>
  <c r="S28" i="5"/>
  <c r="S33" i="5" s="1"/>
  <c r="S35" i="5" s="1"/>
  <c r="R28" i="5"/>
  <c r="Q28" i="5"/>
  <c r="Q33" i="5" s="1"/>
  <c r="Q35" i="5" s="1"/>
  <c r="P28" i="5"/>
  <c r="P33" i="5" s="1"/>
  <c r="P35" i="5" s="1"/>
  <c r="O28" i="5"/>
  <c r="N28" i="5"/>
  <c r="M28" i="5"/>
  <c r="M33" i="5" s="1"/>
  <c r="M35" i="5" s="1"/>
  <c r="L28" i="5"/>
  <c r="K28" i="5"/>
  <c r="J28" i="5"/>
  <c r="J33" i="5" s="1"/>
  <c r="J35" i="5" s="1"/>
  <c r="I28" i="5"/>
  <c r="I33" i="5" s="1"/>
  <c r="I35" i="5" s="1"/>
  <c r="H28" i="5"/>
  <c r="G28" i="5"/>
  <c r="G33" i="5" s="1"/>
  <c r="G35" i="5" s="1"/>
  <c r="F28" i="5"/>
  <c r="E28" i="5"/>
  <c r="E33" i="5" s="1"/>
  <c r="E35" i="5" s="1"/>
  <c r="D28" i="5"/>
  <c r="C28" i="5"/>
  <c r="C33" i="5" s="1"/>
  <c r="C35" i="5" s="1"/>
  <c r="Z33" i="4"/>
  <c r="Z35" i="4" s="1"/>
  <c r="Y33" i="4"/>
  <c r="Y35" i="4" s="1"/>
  <c r="N33" i="4"/>
  <c r="N35" i="4" s="1"/>
  <c r="M33" i="4"/>
  <c r="M35" i="4" s="1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V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G31" i="4"/>
  <c r="F31" i="4"/>
  <c r="E31" i="4"/>
  <c r="D31" i="4"/>
  <c r="C31" i="4"/>
  <c r="AJ30" i="4"/>
  <c r="AI30" i="4"/>
  <c r="AI33" i="4" s="1"/>
  <c r="AH30" i="4"/>
  <c r="AG30" i="4"/>
  <c r="AF30" i="4"/>
  <c r="AE30" i="4"/>
  <c r="AD30" i="4"/>
  <c r="AC30" i="4"/>
  <c r="AB30" i="4"/>
  <c r="AA30" i="4"/>
  <c r="Z30" i="4"/>
  <c r="Y30" i="4"/>
  <c r="X30" i="4"/>
  <c r="W30" i="4"/>
  <c r="V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G30" i="4"/>
  <c r="F30" i="4"/>
  <c r="E30" i="4"/>
  <c r="D30" i="4"/>
  <c r="C30" i="4"/>
  <c r="AJ29" i="4"/>
  <c r="AI29" i="4"/>
  <c r="AH29" i="4"/>
  <c r="AG29" i="4"/>
  <c r="AF29" i="4"/>
  <c r="AE29" i="4"/>
  <c r="AD29" i="4"/>
  <c r="AC29" i="4"/>
  <c r="AB29" i="4"/>
  <c r="AA29" i="4"/>
  <c r="Z29" i="4"/>
  <c r="Y29" i="4"/>
  <c r="X29" i="4"/>
  <c r="W29" i="4"/>
  <c r="V29" i="4"/>
  <c r="U29" i="4"/>
  <c r="T29" i="4"/>
  <c r="S29" i="4"/>
  <c r="R29" i="4"/>
  <c r="Q29" i="4"/>
  <c r="P29" i="4"/>
  <c r="O29" i="4"/>
  <c r="N29" i="4"/>
  <c r="M29" i="4"/>
  <c r="L29" i="4"/>
  <c r="K29" i="4"/>
  <c r="J29" i="4"/>
  <c r="I29" i="4"/>
  <c r="H29" i="4"/>
  <c r="G29" i="4"/>
  <c r="F29" i="4"/>
  <c r="E29" i="4"/>
  <c r="D29" i="4"/>
  <c r="C29" i="4"/>
  <c r="AJ28" i="4"/>
  <c r="AJ33" i="4" s="1"/>
  <c r="AJ35" i="4" s="1"/>
  <c r="AI28" i="4"/>
  <c r="AH28" i="4"/>
  <c r="AH33" i="4" s="1"/>
  <c r="AH35" i="4" s="1"/>
  <c r="AG28" i="4"/>
  <c r="AG33" i="4" s="1"/>
  <c r="AG35" i="4" s="1"/>
  <c r="AF28" i="4"/>
  <c r="AF33" i="4" s="1"/>
  <c r="AF35" i="4" s="1"/>
  <c r="AE28" i="4"/>
  <c r="AE33" i="4" s="1"/>
  <c r="AE35" i="4" s="1"/>
  <c r="AD28" i="4"/>
  <c r="AD33" i="4" s="1"/>
  <c r="AD35" i="4" s="1"/>
  <c r="AC28" i="4"/>
  <c r="AC33" i="4" s="1"/>
  <c r="AC35" i="4" s="1"/>
  <c r="AB28" i="4"/>
  <c r="AB33" i="4" s="1"/>
  <c r="AB35" i="4" s="1"/>
  <c r="AA28" i="4"/>
  <c r="AA33" i="4" s="1"/>
  <c r="AA35" i="4" s="1"/>
  <c r="Z28" i="4"/>
  <c r="Y28" i="4"/>
  <c r="X28" i="4"/>
  <c r="X33" i="4" s="1"/>
  <c r="X35" i="4" s="1"/>
  <c r="W28" i="4"/>
  <c r="W33" i="4" s="1"/>
  <c r="V28" i="4"/>
  <c r="V33" i="4" s="1"/>
  <c r="V35" i="4" s="1"/>
  <c r="U28" i="4"/>
  <c r="U33" i="4" s="1"/>
  <c r="U35" i="4" s="1"/>
  <c r="T28" i="4"/>
  <c r="T33" i="4" s="1"/>
  <c r="T35" i="4" s="1"/>
  <c r="S28" i="4"/>
  <c r="S33" i="4" s="1"/>
  <c r="S35" i="4" s="1"/>
  <c r="R28" i="4"/>
  <c r="R33" i="4" s="1"/>
  <c r="R35" i="4" s="1"/>
  <c r="Q28" i="4"/>
  <c r="Q33" i="4" s="1"/>
  <c r="Q35" i="4" s="1"/>
  <c r="P28" i="4"/>
  <c r="P33" i="4" s="1"/>
  <c r="P35" i="4" s="1"/>
  <c r="O28" i="4"/>
  <c r="O33" i="4" s="1"/>
  <c r="O35" i="4" s="1"/>
  <c r="N28" i="4"/>
  <c r="M28" i="4"/>
  <c r="L28" i="4"/>
  <c r="L33" i="4" s="1"/>
  <c r="L35" i="4" s="1"/>
  <c r="K28" i="4"/>
  <c r="K33" i="4" s="1"/>
  <c r="J28" i="4"/>
  <c r="J33" i="4" s="1"/>
  <c r="J35" i="4" s="1"/>
  <c r="I28" i="4"/>
  <c r="I33" i="4" s="1"/>
  <c r="I35" i="4" s="1"/>
  <c r="H28" i="4"/>
  <c r="H33" i="4" s="1"/>
  <c r="H35" i="4" s="1"/>
  <c r="G28" i="4"/>
  <c r="G33" i="4" s="1"/>
  <c r="G35" i="4" s="1"/>
  <c r="F28" i="4"/>
  <c r="F33" i="4" s="1"/>
  <c r="F35" i="4" s="1"/>
  <c r="E28" i="4"/>
  <c r="E33" i="4" s="1"/>
  <c r="E35" i="4" s="1"/>
  <c r="D28" i="4"/>
  <c r="D33" i="4" s="1"/>
  <c r="D35" i="4" s="1"/>
  <c r="C28" i="4"/>
  <c r="C33" i="4" s="1"/>
  <c r="C35" i="4" s="1"/>
  <c r="AJ31" i="29"/>
  <c r="AI31" i="29"/>
  <c r="AH31" i="29"/>
  <c r="AG31" i="29"/>
  <c r="AF31" i="29"/>
  <c r="AE31" i="29"/>
  <c r="AD31" i="29"/>
  <c r="AC31" i="29"/>
  <c r="AB31" i="29"/>
  <c r="AA31" i="29"/>
  <c r="Z31" i="29"/>
  <c r="Y31" i="29"/>
  <c r="X31" i="29"/>
  <c r="W31" i="29"/>
  <c r="V31" i="29"/>
  <c r="U31" i="29"/>
  <c r="T31" i="29"/>
  <c r="S31" i="29"/>
  <c r="R31" i="29"/>
  <c r="Q31" i="29"/>
  <c r="P31" i="29"/>
  <c r="O31" i="29"/>
  <c r="N31" i="29"/>
  <c r="M31" i="29"/>
  <c r="L31" i="29"/>
  <c r="K31" i="29"/>
  <c r="J31" i="29"/>
  <c r="I31" i="29"/>
  <c r="H31" i="29"/>
  <c r="G31" i="29"/>
  <c r="F31" i="29"/>
  <c r="E31" i="29"/>
  <c r="D31" i="29"/>
  <c r="C31" i="29"/>
  <c r="AJ30" i="29"/>
  <c r="AI30" i="29"/>
  <c r="AH30" i="29"/>
  <c r="AG30" i="29"/>
  <c r="AF30" i="29"/>
  <c r="AE30" i="29"/>
  <c r="AD30" i="29"/>
  <c r="AC30" i="29"/>
  <c r="AB30" i="29"/>
  <c r="AA30" i="29"/>
  <c r="Z30" i="29"/>
  <c r="Y30" i="29"/>
  <c r="X30" i="29"/>
  <c r="W30" i="29"/>
  <c r="V30" i="29"/>
  <c r="U30" i="29"/>
  <c r="T30" i="29"/>
  <c r="S30" i="29"/>
  <c r="R30" i="29"/>
  <c r="Q30" i="29"/>
  <c r="P30" i="29"/>
  <c r="O30" i="29"/>
  <c r="N30" i="29"/>
  <c r="M30" i="29"/>
  <c r="L30" i="29"/>
  <c r="K30" i="29"/>
  <c r="J30" i="29"/>
  <c r="I30" i="29"/>
  <c r="H30" i="29"/>
  <c r="G30" i="29"/>
  <c r="F30" i="29"/>
  <c r="E30" i="29"/>
  <c r="D30" i="29"/>
  <c r="C30" i="29"/>
  <c r="AJ29" i="29"/>
  <c r="AI29" i="29"/>
  <c r="AH29" i="29"/>
  <c r="AG29" i="29"/>
  <c r="AF29" i="29"/>
  <c r="AF33" i="29" s="1"/>
  <c r="AE29" i="29"/>
  <c r="AD29" i="29"/>
  <c r="AC29" i="29"/>
  <c r="AB29" i="29"/>
  <c r="AA29" i="29"/>
  <c r="Z29" i="29"/>
  <c r="Y29" i="29"/>
  <c r="X29" i="29"/>
  <c r="W29" i="29"/>
  <c r="V29" i="29"/>
  <c r="U29" i="29"/>
  <c r="U33" i="29" s="1"/>
  <c r="T29" i="29"/>
  <c r="S29" i="29"/>
  <c r="R29" i="29"/>
  <c r="Q29" i="29"/>
  <c r="P29" i="29"/>
  <c r="O29" i="29"/>
  <c r="N29" i="29"/>
  <c r="M29" i="29"/>
  <c r="L29" i="29"/>
  <c r="K29" i="29"/>
  <c r="J29" i="29"/>
  <c r="I29" i="29"/>
  <c r="H29" i="29"/>
  <c r="G29" i="29"/>
  <c r="F29" i="29"/>
  <c r="E29" i="29"/>
  <c r="D29" i="29"/>
  <c r="C29" i="29"/>
  <c r="AJ28" i="29"/>
  <c r="AI28" i="29"/>
  <c r="AH28" i="29"/>
  <c r="AG28" i="29"/>
  <c r="AF28" i="29"/>
  <c r="AE28" i="29"/>
  <c r="AD28" i="29"/>
  <c r="AC28" i="29"/>
  <c r="AB28" i="29"/>
  <c r="AB33" i="29" s="1"/>
  <c r="AA28" i="29"/>
  <c r="Z28" i="29"/>
  <c r="Y28" i="29"/>
  <c r="X28" i="29"/>
  <c r="W28" i="29"/>
  <c r="V28" i="29"/>
  <c r="U28" i="29"/>
  <c r="T28" i="29"/>
  <c r="S28" i="29"/>
  <c r="S33" i="29" s="1"/>
  <c r="R28" i="29"/>
  <c r="Q28" i="29"/>
  <c r="P28" i="29"/>
  <c r="P33" i="29" s="1"/>
  <c r="O28" i="29"/>
  <c r="N28" i="29"/>
  <c r="M28" i="29"/>
  <c r="L28" i="29"/>
  <c r="K28" i="29"/>
  <c r="J28" i="29"/>
  <c r="I28" i="29"/>
  <c r="H28" i="29"/>
  <c r="G28" i="29"/>
  <c r="F28" i="29"/>
  <c r="E28" i="29"/>
  <c r="D28" i="29"/>
  <c r="D33" i="29" s="1"/>
  <c r="C28" i="29"/>
  <c r="D28" i="2"/>
  <c r="E28" i="2"/>
  <c r="F28" i="2"/>
  <c r="G28" i="2"/>
  <c r="H28" i="2"/>
  <c r="I28" i="2"/>
  <c r="J28" i="2"/>
  <c r="K28" i="2"/>
  <c r="L28" i="2"/>
  <c r="M28" i="2"/>
  <c r="M33" i="2" s="1"/>
  <c r="N28" i="2"/>
  <c r="N33" i="2" s="1"/>
  <c r="O28" i="2"/>
  <c r="P28" i="2"/>
  <c r="Q28" i="2"/>
  <c r="R28" i="2"/>
  <c r="S28" i="2"/>
  <c r="T28" i="2"/>
  <c r="U28" i="2"/>
  <c r="V28" i="2"/>
  <c r="W28" i="2"/>
  <c r="X28" i="2"/>
  <c r="Y28" i="2"/>
  <c r="Z28" i="2"/>
  <c r="Z33" i="2" s="1"/>
  <c r="AA28" i="2"/>
  <c r="AB28" i="2"/>
  <c r="AC28" i="2"/>
  <c r="AD28" i="2"/>
  <c r="AE28" i="2"/>
  <c r="AF28" i="2"/>
  <c r="AG28" i="2"/>
  <c r="AH28" i="2"/>
  <c r="AI28" i="2"/>
  <c r="AJ28" i="2"/>
  <c r="D29" i="2"/>
  <c r="D33" i="2" s="1"/>
  <c r="E29" i="2"/>
  <c r="F29" i="2"/>
  <c r="G29" i="2"/>
  <c r="H29" i="2"/>
  <c r="I29" i="2"/>
  <c r="J29" i="2"/>
  <c r="K29" i="2"/>
  <c r="L29" i="2"/>
  <c r="M29" i="2"/>
  <c r="N29" i="2"/>
  <c r="O29" i="2"/>
  <c r="P29" i="2"/>
  <c r="P33" i="2" s="1"/>
  <c r="Q29" i="2"/>
  <c r="R29" i="2"/>
  <c r="S29" i="2"/>
  <c r="T29" i="2"/>
  <c r="U29" i="2"/>
  <c r="V29" i="2"/>
  <c r="W29" i="2"/>
  <c r="X29" i="2"/>
  <c r="Y29" i="2"/>
  <c r="Z29" i="2"/>
  <c r="AA29" i="2"/>
  <c r="AB29" i="2"/>
  <c r="AB33" i="2" s="1"/>
  <c r="AC29" i="2"/>
  <c r="AD29" i="2"/>
  <c r="AE29" i="2"/>
  <c r="AF29" i="2"/>
  <c r="AG29" i="2"/>
  <c r="AH29" i="2"/>
  <c r="AI29" i="2"/>
  <c r="AJ29" i="2"/>
  <c r="D30" i="2"/>
  <c r="E30" i="2"/>
  <c r="F30" i="2"/>
  <c r="G30" i="2"/>
  <c r="G33" i="2" s="1"/>
  <c r="H30" i="2"/>
  <c r="I30" i="2"/>
  <c r="J30" i="2"/>
  <c r="K30" i="2"/>
  <c r="L30" i="2"/>
  <c r="M30" i="2"/>
  <c r="N30" i="2"/>
  <c r="O30" i="2"/>
  <c r="O33" i="2" s="1"/>
  <c r="O35" i="2" s="1"/>
  <c r="P30" i="2"/>
  <c r="Q30" i="2"/>
  <c r="R30" i="2"/>
  <c r="S30" i="2"/>
  <c r="S33" i="2" s="1"/>
  <c r="T30" i="2"/>
  <c r="U30" i="2"/>
  <c r="V30" i="2"/>
  <c r="W30" i="2"/>
  <c r="X30" i="2"/>
  <c r="Y30" i="2"/>
  <c r="Z30" i="2"/>
  <c r="AA30" i="2"/>
  <c r="AB30" i="2"/>
  <c r="AC30" i="2"/>
  <c r="AD30" i="2"/>
  <c r="AE30" i="2"/>
  <c r="AE33" i="2" s="1"/>
  <c r="AF30" i="2"/>
  <c r="AG30" i="2"/>
  <c r="AH30" i="2"/>
  <c r="AI30" i="2"/>
  <c r="AJ30" i="2"/>
  <c r="D31" i="2"/>
  <c r="E31" i="2"/>
  <c r="F31" i="2"/>
  <c r="G31" i="2"/>
  <c r="H31" i="2"/>
  <c r="I31" i="2"/>
  <c r="J31" i="2"/>
  <c r="J33" i="2" s="1"/>
  <c r="K31" i="2"/>
  <c r="K33" i="2" s="1"/>
  <c r="L31" i="2"/>
  <c r="M31" i="2"/>
  <c r="N31" i="2"/>
  <c r="O31" i="2"/>
  <c r="P31" i="2"/>
  <c r="Q31" i="2"/>
  <c r="R31" i="2"/>
  <c r="S31" i="2"/>
  <c r="T31" i="2"/>
  <c r="U31" i="2"/>
  <c r="V31" i="2"/>
  <c r="V33" i="2" s="1"/>
  <c r="W31" i="2"/>
  <c r="W33" i="2" s="1"/>
  <c r="X31" i="2"/>
  <c r="Y31" i="2"/>
  <c r="Z31" i="2"/>
  <c r="AA31" i="2"/>
  <c r="AB31" i="2"/>
  <c r="AC31" i="2"/>
  <c r="AD31" i="2"/>
  <c r="AE31" i="2"/>
  <c r="AF31" i="2"/>
  <c r="AG31" i="2"/>
  <c r="AH31" i="2"/>
  <c r="AH33" i="2" s="1"/>
  <c r="AI31" i="2"/>
  <c r="AJ31" i="2"/>
  <c r="AJ33" i="2" s="1"/>
  <c r="AJ35" i="2" s="1"/>
  <c r="C31" i="2"/>
  <c r="C30" i="2"/>
  <c r="C29" i="2"/>
  <c r="C28" i="2"/>
  <c r="A26" i="30"/>
  <c r="A24" i="30"/>
  <c r="A23" i="30"/>
  <c r="A22" i="30"/>
  <c r="A14" i="30"/>
  <c r="F30" i="16" l="1"/>
  <c r="D31" i="16"/>
  <c r="P28" i="16"/>
  <c r="R29" i="16"/>
  <c r="P31" i="16"/>
  <c r="R31" i="16"/>
  <c r="F31" i="16"/>
  <c r="H31" i="16"/>
  <c r="C33" i="16"/>
  <c r="C35" i="16" s="1"/>
  <c r="F29" i="16"/>
  <c r="L30" i="16"/>
  <c r="N31" i="16"/>
  <c r="E33" i="16"/>
  <c r="D33" i="16" s="1"/>
  <c r="N30" i="16"/>
  <c r="P30" i="16"/>
  <c r="R30" i="16"/>
  <c r="J28" i="16"/>
  <c r="N29" i="16"/>
  <c r="P29" i="16"/>
  <c r="M33" i="16"/>
  <c r="L33" i="16"/>
  <c r="D30" i="16"/>
  <c r="D29" i="16"/>
  <c r="H29" i="16"/>
  <c r="L28" i="16"/>
  <c r="J29" i="16"/>
  <c r="H30" i="16"/>
  <c r="L29" i="16"/>
  <c r="J30" i="16"/>
  <c r="N28" i="16"/>
  <c r="O33" i="16"/>
  <c r="Q33" i="16"/>
  <c r="Q35" i="16" s="1"/>
  <c r="J31" i="16"/>
  <c r="R28" i="16"/>
  <c r="L31" i="16"/>
  <c r="M33" i="15"/>
  <c r="L33" i="15" s="1"/>
  <c r="C33" i="15"/>
  <c r="C35" i="15" s="1"/>
  <c r="D29" i="15"/>
  <c r="D28" i="15"/>
  <c r="H29" i="15"/>
  <c r="J31" i="15"/>
  <c r="L31" i="15"/>
  <c r="J29" i="15"/>
  <c r="N31" i="15"/>
  <c r="K33" i="15"/>
  <c r="L29" i="15"/>
  <c r="M35" i="13"/>
  <c r="Y35" i="13"/>
  <c r="F33" i="13"/>
  <c r="F35" i="13" s="1"/>
  <c r="R33" i="13"/>
  <c r="R35" i="13" s="1"/>
  <c r="AD33" i="13"/>
  <c r="AD35" i="13" s="1"/>
  <c r="G33" i="13"/>
  <c r="G35" i="13" s="1"/>
  <c r="S33" i="13"/>
  <c r="S35" i="13" s="1"/>
  <c r="AE33" i="13"/>
  <c r="AE35" i="13" s="1"/>
  <c r="H33" i="13"/>
  <c r="H35" i="13" s="1"/>
  <c r="T33" i="13"/>
  <c r="T35" i="13" s="1"/>
  <c r="AF33" i="13"/>
  <c r="AF35" i="13" s="1"/>
  <c r="I33" i="13"/>
  <c r="I35" i="13" s="1"/>
  <c r="U33" i="13"/>
  <c r="U35" i="13" s="1"/>
  <c r="AG33" i="13"/>
  <c r="AG35" i="13" s="1"/>
  <c r="J33" i="13"/>
  <c r="J35" i="13" s="1"/>
  <c r="V33" i="13"/>
  <c r="V35" i="13" s="1"/>
  <c r="AH33" i="13"/>
  <c r="AH35" i="13" s="1"/>
  <c r="I33" i="12"/>
  <c r="I35" i="12" s="1"/>
  <c r="U33" i="12"/>
  <c r="U35" i="12" s="1"/>
  <c r="AG33" i="12"/>
  <c r="AG35" i="12" s="1"/>
  <c r="J33" i="12"/>
  <c r="J35" i="12" s="1"/>
  <c r="V33" i="12"/>
  <c r="V35" i="12" s="1"/>
  <c r="AH33" i="12"/>
  <c r="AH35" i="12" s="1"/>
  <c r="N33" i="12"/>
  <c r="N35" i="12" s="1"/>
  <c r="Z33" i="12"/>
  <c r="Z35" i="12" s="1"/>
  <c r="E33" i="12"/>
  <c r="E35" i="12" s="1"/>
  <c r="Q33" i="12"/>
  <c r="Q35" i="12" s="1"/>
  <c r="AC33" i="12"/>
  <c r="AC35" i="12" s="1"/>
  <c r="Y33" i="12"/>
  <c r="Y35" i="12" s="1"/>
  <c r="N33" i="11"/>
  <c r="N35" i="11" s="1"/>
  <c r="Z33" i="11"/>
  <c r="Z35" i="11" s="1"/>
  <c r="F33" i="11"/>
  <c r="F35" i="11" s="1"/>
  <c r="R33" i="11"/>
  <c r="R35" i="11" s="1"/>
  <c r="AD33" i="11"/>
  <c r="AD35" i="11" s="1"/>
  <c r="AI33" i="11"/>
  <c r="AI35" i="11" s="1"/>
  <c r="C33" i="11"/>
  <c r="C35" i="11" s="1"/>
  <c r="D33" i="11"/>
  <c r="D35" i="11" s="1"/>
  <c r="P33" i="11"/>
  <c r="P35" i="11" s="1"/>
  <c r="AB33" i="11"/>
  <c r="AB35" i="11" s="1"/>
  <c r="AC33" i="11"/>
  <c r="AC35" i="11" s="1"/>
  <c r="G33" i="11"/>
  <c r="G35" i="11" s="1"/>
  <c r="S33" i="11"/>
  <c r="S35" i="11" s="1"/>
  <c r="AE33" i="11"/>
  <c r="AE35" i="11" s="1"/>
  <c r="I33" i="11"/>
  <c r="I35" i="11" s="1"/>
  <c r="U33" i="11"/>
  <c r="U35" i="11" s="1"/>
  <c r="AG33" i="11"/>
  <c r="AG35" i="11" s="1"/>
  <c r="L33" i="11"/>
  <c r="L35" i="11" s="1"/>
  <c r="X33" i="11"/>
  <c r="X35" i="11" s="1"/>
  <c r="AJ33" i="11"/>
  <c r="AJ35" i="11" s="1"/>
  <c r="E33" i="9"/>
  <c r="E35" i="9" s="1"/>
  <c r="AC33" i="9"/>
  <c r="AC35" i="9" s="1"/>
  <c r="W33" i="9"/>
  <c r="W35" i="9" s="1"/>
  <c r="AI33" i="9"/>
  <c r="AI35" i="9" s="1"/>
  <c r="F33" i="9"/>
  <c r="F35" i="9" s="1"/>
  <c r="R33" i="9"/>
  <c r="R35" i="9" s="1"/>
  <c r="AD33" i="9"/>
  <c r="AD35" i="9" s="1"/>
  <c r="L33" i="9"/>
  <c r="L35" i="9" s="1"/>
  <c r="X33" i="9"/>
  <c r="X35" i="9" s="1"/>
  <c r="AJ33" i="9"/>
  <c r="AJ35" i="9" s="1"/>
  <c r="G33" i="9"/>
  <c r="G35" i="9" s="1"/>
  <c r="S33" i="9"/>
  <c r="S35" i="9" s="1"/>
  <c r="AE33" i="9"/>
  <c r="AE35" i="9" s="1"/>
  <c r="H33" i="9"/>
  <c r="H35" i="9" s="1"/>
  <c r="T33" i="9"/>
  <c r="T35" i="9" s="1"/>
  <c r="AF33" i="9"/>
  <c r="AF35" i="9" s="1"/>
  <c r="I33" i="9"/>
  <c r="I35" i="9" s="1"/>
  <c r="U33" i="9"/>
  <c r="U35" i="9" s="1"/>
  <c r="AG33" i="9"/>
  <c r="AG35" i="9" s="1"/>
  <c r="J33" i="9"/>
  <c r="J35" i="9" s="1"/>
  <c r="V33" i="9"/>
  <c r="V35" i="9" s="1"/>
  <c r="AH33" i="9"/>
  <c r="AH35" i="9" s="1"/>
  <c r="H33" i="8"/>
  <c r="H35" i="8" s="1"/>
  <c r="T33" i="8"/>
  <c r="T35" i="8" s="1"/>
  <c r="AF33" i="8"/>
  <c r="AF35" i="8" s="1"/>
  <c r="J33" i="8"/>
  <c r="J35" i="8" s="1"/>
  <c r="V33" i="8"/>
  <c r="V35" i="8" s="1"/>
  <c r="AH33" i="8"/>
  <c r="AH35" i="8" s="1"/>
  <c r="M33" i="8"/>
  <c r="M35" i="8" s="1"/>
  <c r="Y33" i="8"/>
  <c r="Y35" i="8" s="1"/>
  <c r="I33" i="8"/>
  <c r="I35" i="8" s="1"/>
  <c r="U33" i="8"/>
  <c r="U35" i="8" s="1"/>
  <c r="AG33" i="8"/>
  <c r="AG35" i="8" s="1"/>
  <c r="M33" i="7"/>
  <c r="M35" i="7" s="1"/>
  <c r="Y33" i="7"/>
  <c r="Y35" i="7" s="1"/>
  <c r="O33" i="7"/>
  <c r="O35" i="7" s="1"/>
  <c r="AA33" i="7"/>
  <c r="AA35" i="7" s="1"/>
  <c r="D33" i="7"/>
  <c r="D35" i="7" s="1"/>
  <c r="P33" i="7"/>
  <c r="P35" i="7" s="1"/>
  <c r="AB33" i="7"/>
  <c r="AB35" i="7" s="1"/>
  <c r="AC33" i="7"/>
  <c r="AC35" i="7" s="1"/>
  <c r="H33" i="29"/>
  <c r="T33" i="29"/>
  <c r="I33" i="29"/>
  <c r="AG33" i="29"/>
  <c r="W35" i="2"/>
  <c r="Z35" i="2"/>
  <c r="K35" i="2"/>
  <c r="N35" i="2"/>
  <c r="AI33" i="2"/>
  <c r="AF33" i="2"/>
  <c r="AF35" i="2" s="1"/>
  <c r="T33" i="2"/>
  <c r="H33" i="2"/>
  <c r="AC33" i="2"/>
  <c r="Q33" i="2"/>
  <c r="E33" i="2"/>
  <c r="AA33" i="2"/>
  <c r="AA35" i="2" s="1"/>
  <c r="Y33" i="2"/>
  <c r="C33" i="2"/>
  <c r="J33" i="16"/>
  <c r="K35" i="16"/>
  <c r="M35" i="16"/>
  <c r="G33" i="16"/>
  <c r="S33" i="16"/>
  <c r="I33" i="16"/>
  <c r="K35" i="15"/>
  <c r="J35" i="15" s="1"/>
  <c r="J33" i="15"/>
  <c r="O35" i="15"/>
  <c r="N35" i="15" s="1"/>
  <c r="M35" i="15"/>
  <c r="G33" i="15"/>
  <c r="I33" i="15"/>
  <c r="N29" i="15"/>
  <c r="E35" i="15"/>
  <c r="F29" i="15"/>
  <c r="C33" i="13"/>
  <c r="C35" i="13" s="1"/>
  <c r="O33" i="13"/>
  <c r="O35" i="13" s="1"/>
  <c r="D33" i="13"/>
  <c r="D35" i="13" s="1"/>
  <c r="E33" i="13"/>
  <c r="E35" i="13" s="1"/>
  <c r="M33" i="12"/>
  <c r="M35" i="12" s="1"/>
  <c r="AA33" i="12"/>
  <c r="AA35" i="12" s="1"/>
  <c r="O33" i="11"/>
  <c r="O35" i="11" s="1"/>
  <c r="AA33" i="11"/>
  <c r="AA35" i="11" s="1"/>
  <c r="E33" i="11"/>
  <c r="E35" i="11" s="1"/>
  <c r="Q33" i="11"/>
  <c r="Q35" i="11" s="1"/>
  <c r="K33" i="9"/>
  <c r="AA33" i="9"/>
  <c r="AA35" i="9" s="1"/>
  <c r="Q33" i="9"/>
  <c r="Q35" i="9" s="1"/>
  <c r="F33" i="7"/>
  <c r="F35" i="7" s="1"/>
  <c r="R33" i="7"/>
  <c r="R35" i="7" s="1"/>
  <c r="AD33" i="7"/>
  <c r="AD35" i="7" s="1"/>
  <c r="G33" i="7"/>
  <c r="G35" i="7" s="1"/>
  <c r="S33" i="7"/>
  <c r="S35" i="7" s="1"/>
  <c r="AE33" i="7"/>
  <c r="AE35" i="7" s="1"/>
  <c r="H33" i="7"/>
  <c r="H35" i="7" s="1"/>
  <c r="T33" i="7"/>
  <c r="T35" i="7" s="1"/>
  <c r="AF33" i="7"/>
  <c r="AF35" i="7" s="1"/>
  <c r="L33" i="7"/>
  <c r="L35" i="7" s="1"/>
  <c r="X33" i="7"/>
  <c r="AJ33" i="7"/>
  <c r="AJ35" i="7" s="1"/>
  <c r="N33" i="7"/>
  <c r="N35" i="7" s="1"/>
  <c r="Z33" i="7"/>
  <c r="Z35" i="7" s="1"/>
  <c r="I33" i="7"/>
  <c r="I35" i="7" s="1"/>
  <c r="U33" i="7"/>
  <c r="U35" i="7" s="1"/>
  <c r="AG33" i="7"/>
  <c r="AG35" i="7" s="1"/>
  <c r="J33" i="7"/>
  <c r="J35" i="7" s="1"/>
  <c r="V33" i="7"/>
  <c r="V35" i="7" s="1"/>
  <c r="AH33" i="7"/>
  <c r="AH35" i="7" s="1"/>
  <c r="K33" i="7"/>
  <c r="W33" i="7"/>
  <c r="AI33" i="7"/>
  <c r="AI35" i="7" s="1"/>
  <c r="C33" i="7"/>
  <c r="C35" i="7" s="1"/>
  <c r="E33" i="7"/>
  <c r="E35" i="7" s="1"/>
  <c r="Q33" i="7"/>
  <c r="Q35" i="7" s="1"/>
  <c r="N33" i="6"/>
  <c r="N35" i="6" s="1"/>
  <c r="F33" i="6"/>
  <c r="F35" i="6" s="1"/>
  <c r="R33" i="6"/>
  <c r="R35" i="6" s="1"/>
  <c r="AD33" i="6"/>
  <c r="AD35" i="6" s="1"/>
  <c r="G33" i="6"/>
  <c r="G35" i="6" s="1"/>
  <c r="S33" i="6"/>
  <c r="S35" i="6" s="1"/>
  <c r="AE33" i="6"/>
  <c r="AE35" i="6" s="1"/>
  <c r="H33" i="6"/>
  <c r="H35" i="6" s="1"/>
  <c r="T33" i="6"/>
  <c r="T35" i="6" s="1"/>
  <c r="AF33" i="6"/>
  <c r="AF35" i="6" s="1"/>
  <c r="C33" i="6"/>
  <c r="C35" i="6" s="1"/>
  <c r="O33" i="6"/>
  <c r="O35" i="6" s="1"/>
  <c r="AA33" i="6"/>
  <c r="AA35" i="6" s="1"/>
  <c r="D33" i="6"/>
  <c r="D35" i="6" s="1"/>
  <c r="P33" i="6"/>
  <c r="P35" i="6" s="1"/>
  <c r="AB33" i="6"/>
  <c r="AB35" i="6" s="1"/>
  <c r="E33" i="6"/>
  <c r="E35" i="6" s="1"/>
  <c r="Q33" i="6"/>
  <c r="Q35" i="6" s="1"/>
  <c r="AC33" i="6"/>
  <c r="AC35" i="6" s="1"/>
  <c r="AI35" i="6"/>
  <c r="O33" i="5"/>
  <c r="O35" i="5" s="1"/>
  <c r="AA33" i="5"/>
  <c r="AA35" i="5" s="1"/>
  <c r="D33" i="5"/>
  <c r="D35" i="5" s="1"/>
  <c r="F33" i="5"/>
  <c r="F35" i="5" s="1"/>
  <c r="R33" i="5"/>
  <c r="R35" i="5" s="1"/>
  <c r="AI35" i="5"/>
  <c r="K35" i="4"/>
  <c r="W35" i="4"/>
  <c r="AI35" i="4"/>
  <c r="G33" i="29"/>
  <c r="J33" i="29"/>
  <c r="V33" i="29"/>
  <c r="AH33" i="29"/>
  <c r="K33" i="29"/>
  <c r="AI33" i="29"/>
  <c r="L33" i="29"/>
  <c r="AJ33" i="29"/>
  <c r="M33" i="29"/>
  <c r="Y33" i="29"/>
  <c r="E33" i="29"/>
  <c r="Q33" i="29"/>
  <c r="AC33" i="29"/>
  <c r="AE33" i="29"/>
  <c r="N33" i="29"/>
  <c r="Z33" i="29"/>
  <c r="C33" i="29"/>
  <c r="O33" i="29"/>
  <c r="AA33" i="29"/>
  <c r="F33" i="29"/>
  <c r="R33" i="29"/>
  <c r="AD33" i="29"/>
  <c r="W33" i="29"/>
  <c r="X33" i="29"/>
  <c r="AH35" i="2"/>
  <c r="V35" i="2"/>
  <c r="M35" i="2"/>
  <c r="G35" i="2"/>
  <c r="H35" i="2"/>
  <c r="AC35" i="2"/>
  <c r="Q35" i="2"/>
  <c r="E35" i="2"/>
  <c r="S35" i="2"/>
  <c r="J35" i="2"/>
  <c r="D35" i="2"/>
  <c r="AE35" i="2"/>
  <c r="P35" i="2"/>
  <c r="AB35" i="2"/>
  <c r="X33" i="2"/>
  <c r="L33" i="2"/>
  <c r="Y35" i="2"/>
  <c r="AG33" i="2"/>
  <c r="U33" i="2"/>
  <c r="I33" i="2"/>
  <c r="AD33" i="2"/>
  <c r="R33" i="2"/>
  <c r="F33" i="2"/>
  <c r="C35" i="2"/>
  <c r="O1" i="25"/>
  <c r="B12" i="25" s="1"/>
  <c r="J35" i="16" l="1"/>
  <c r="E35" i="16"/>
  <c r="D35" i="16" s="1"/>
  <c r="L35" i="16"/>
  <c r="P35" i="16"/>
  <c r="P33" i="16"/>
  <c r="O35" i="16"/>
  <c r="N35" i="16" s="1"/>
  <c r="N33" i="16"/>
  <c r="D33" i="15"/>
  <c r="L35" i="15"/>
  <c r="N33" i="15"/>
  <c r="D35" i="15"/>
  <c r="T35" i="2"/>
  <c r="AI35" i="2"/>
  <c r="I35" i="16"/>
  <c r="H35" i="16" s="1"/>
  <c r="H33" i="16"/>
  <c r="S35" i="16"/>
  <c r="R35" i="16" s="1"/>
  <c r="R33" i="16"/>
  <c r="G35" i="16"/>
  <c r="F35" i="16" s="1"/>
  <c r="F33" i="16"/>
  <c r="I35" i="15"/>
  <c r="H35" i="15" s="1"/>
  <c r="H33" i="15"/>
  <c r="G35" i="15"/>
  <c r="F35" i="15" s="1"/>
  <c r="F33" i="15"/>
  <c r="K35" i="9"/>
  <c r="X35" i="7"/>
  <c r="W35" i="7"/>
  <c r="K35" i="7"/>
  <c r="AG35" i="2"/>
  <c r="F35" i="2"/>
  <c r="L35" i="2"/>
  <c r="R35" i="2"/>
  <c r="X35" i="2"/>
  <c r="AD35" i="2"/>
  <c r="I35" i="2"/>
  <c r="U35" i="2"/>
  <c r="C1" i="16"/>
  <c r="C1" i="15"/>
  <c r="A38" i="26" l="1"/>
  <c r="A37" i="26"/>
  <c r="A43" i="25"/>
  <c r="B15" i="25"/>
  <c r="B14" i="25"/>
  <c r="B13" i="25"/>
  <c r="B11" i="25"/>
  <c r="B10" i="25"/>
  <c r="B7" i="25"/>
  <c r="B6" i="25"/>
  <c r="B5" i="25"/>
</calcChain>
</file>

<file path=xl/sharedStrings.xml><?xml version="1.0" encoding="utf-8"?>
<sst xmlns="http://schemas.openxmlformats.org/spreadsheetml/2006/main" count="1388" uniqueCount="321">
  <si>
    <t>36.10</t>
  </si>
  <si>
    <t>40.30</t>
  </si>
  <si>
    <t>45.20</t>
  </si>
  <si>
    <t>75.00</t>
  </si>
  <si>
    <t>85.00</t>
  </si>
  <si>
    <t>95.00</t>
  </si>
  <si>
    <t>90.00</t>
  </si>
  <si>
    <t>Kat.</t>
  </si>
  <si>
    <t>Anlagenkategorien</t>
  </si>
  <si>
    <t>Offene Cheminées</t>
  </si>
  <si>
    <t>Geschlossene Chemineés</t>
  </si>
  <si>
    <t>Cheminéeöfen</t>
  </si>
  <si>
    <t>Zimmeröfen</t>
  </si>
  <si>
    <t>Kachelöfen</t>
  </si>
  <si>
    <t>Holzkochherde</t>
  </si>
  <si>
    <t>Zentralheizungsherde</t>
  </si>
  <si>
    <t>Doppel-/Wechselbrandkessel</t>
  </si>
  <si>
    <t>Automatische Feuerungen  300 - 500 kW
ausserhalb Holzverarbeitungsbetrieben</t>
  </si>
  <si>
    <t>Automatische Feuerungen  300 - 500 kW
innerhalb Holzverarbeitungsbetrieben</t>
  </si>
  <si>
    <t>Automatische Feuerungen  &gt; 500 kW
ausserhalb Holzverarbeitungsbetrieben</t>
  </si>
  <si>
    <t>Automatische Feuerungen  &gt; 500 kW
innerhalb Holzverarbeitungsbetrieben</t>
  </si>
  <si>
    <t>Holz-Wärmekraftkopplungsanlagen</t>
  </si>
  <si>
    <t>Anlagen für erneuerbare Abfälle</t>
  </si>
  <si>
    <t>A</t>
  </si>
  <si>
    <t>Einzelraumheizungen (Kat. 1 - 6)</t>
  </si>
  <si>
    <t>B</t>
  </si>
  <si>
    <t>Gebäudeheizungen (Kat. 7 - 11)</t>
  </si>
  <si>
    <t>C</t>
  </si>
  <si>
    <t>Automatische Feuerungen (Kat. 12 - 18)</t>
  </si>
  <si>
    <t>D</t>
  </si>
  <si>
    <t>Spezialfeuerungen (Kat. 19 - 20)</t>
  </si>
  <si>
    <t>Total</t>
  </si>
  <si>
    <t>Alle Anlagenkategorien (Kat. 1 - 20)</t>
  </si>
  <si>
    <t>Spezialfeuerungen (Kat. 19 ohne 20)</t>
  </si>
  <si>
    <t>Alle Anlagenkategorien (ohne Kat. 20)</t>
  </si>
  <si>
    <t>BFE-Verbrauchergruppen:</t>
  </si>
  <si>
    <t>51.00</t>
  </si>
  <si>
    <t>Haushalte</t>
  </si>
  <si>
    <t>Dienstleistungen</t>
  </si>
  <si>
    <t>Land- / Forstwirtschaft</t>
  </si>
  <si>
    <t>Industrie / Gewerbe</t>
  </si>
  <si>
    <t>Landwirtschaft</t>
  </si>
  <si>
    <t>Forstwirtschaft</t>
  </si>
  <si>
    <t>Säge-, Hobel- und Holzimprägnierwerke</t>
  </si>
  <si>
    <t>Holzplattenwerke</t>
  </si>
  <si>
    <t>Holzverpackungshersteller</t>
  </si>
  <si>
    <t>Holzwarenhersteller</t>
  </si>
  <si>
    <t>Papier-, Zellstoff- und Kartonwerke</t>
  </si>
  <si>
    <t>Möbelhersteller</t>
  </si>
  <si>
    <t>Fernwärmeversorgungsunternehmen</t>
  </si>
  <si>
    <t>Baugewerbe (Zimmereien, Dachdeckereien)</t>
  </si>
  <si>
    <t>Handelsvermittlung und Grosshandel</t>
  </si>
  <si>
    <t>Öffentliche Verwaltung (inkl. Kirchen)</t>
  </si>
  <si>
    <t>Schulhäuser (inkl. Hallenbäder)</t>
  </si>
  <si>
    <t>Spitäler, Heime</t>
  </si>
  <si>
    <t>Abfallbeseitigung, Kehrichtverbrennung</t>
  </si>
  <si>
    <t>Private Haushalte</t>
  </si>
  <si>
    <t>Haushalt</t>
  </si>
  <si>
    <t>02.00</t>
  </si>
  <si>
    <t>80.00</t>
  </si>
  <si>
    <t>01.00</t>
  </si>
  <si>
    <t>20.10</t>
  </si>
  <si>
    <t>20.20</t>
  </si>
  <si>
    <t>20.30</t>
  </si>
  <si>
    <t>20.40</t>
  </si>
  <si>
    <t>20.50</t>
  </si>
  <si>
    <t>21.00</t>
  </si>
  <si>
    <t>4b</t>
  </si>
  <si>
    <t>4a</t>
  </si>
  <si>
    <t>11b</t>
  </si>
  <si>
    <t>11a</t>
  </si>
  <si>
    <t>Stückholzkessel &lt; 50 kW</t>
  </si>
  <si>
    <t>Stückholzkessel &gt; 50kW</t>
  </si>
  <si>
    <t>Automatische Feuerungen &lt; 50 kW</t>
  </si>
  <si>
    <t>Automatische Feuerungen  50 - 300 kW
ausserhalb Holzverarbeitungsbetrieben</t>
  </si>
  <si>
    <t>Automatische Feuerungen  50 - 300 kW
innerhalb Holzverarbeitungsbetrieben</t>
  </si>
  <si>
    <t>29.00</t>
  </si>
  <si>
    <t>24.00</t>
  </si>
  <si>
    <t>26.00</t>
  </si>
  <si>
    <t>32.00</t>
  </si>
  <si>
    <t>Zementindustrie</t>
  </si>
  <si>
    <t>Maschinenbau</t>
  </si>
  <si>
    <t>Geräte der Radio- / Fernseh-technik</t>
  </si>
  <si>
    <t>Anlagenkategorien 1-19 (ohne Kat. 20)</t>
  </si>
  <si>
    <t>Anlagenkategorien 1-19 (ohne Kat. 20):     Wert für Gesamtenergiestatisitk</t>
  </si>
  <si>
    <t>12a</t>
  </si>
  <si>
    <t>12b</t>
  </si>
  <si>
    <t>14a</t>
  </si>
  <si>
    <t>14b</t>
  </si>
  <si>
    <t>16a</t>
  </si>
  <si>
    <t>16b</t>
  </si>
  <si>
    <t>Fernwärme</t>
  </si>
  <si>
    <t>Elektrizität</t>
  </si>
  <si>
    <t>Umwandlungsverluste</t>
  </si>
  <si>
    <t>Nutzenergie</t>
  </si>
  <si>
    <t>HH</t>
  </si>
  <si>
    <t>I+G</t>
  </si>
  <si>
    <t>DL</t>
  </si>
  <si>
    <t>El</t>
  </si>
  <si>
    <t>FW</t>
  </si>
  <si>
    <t>Verbrauchergruppe</t>
  </si>
  <si>
    <t>L+F</t>
  </si>
  <si>
    <t xml:space="preserve">Anlagenkategorien 1-19 (ohne Kat. 20): </t>
  </si>
  <si>
    <t>Dienstleistung</t>
  </si>
  <si>
    <t>Land- und Forstwirtschaft</t>
  </si>
  <si>
    <t>X</t>
  </si>
  <si>
    <t>X *)</t>
  </si>
  <si>
    <t>Der Eigenbedarf der Kehrichtverbrennung wurde nicht dem Dienstleistungssektor angelastet sondern erscheint in den Umwandlungsverlusten bzw. wurde beim Bruttoverbrauch Holz proportional dem produzierten Strom und der produzierten Fernwärme angelastet.</t>
  </si>
  <si>
    <t>Elektrizität (Kat. 18, 19, 20).</t>
  </si>
  <si>
    <t>Als separate Gruppen wurden ausgewiesen:</t>
  </si>
  <si>
    <t>Diese Energiemengen wurden nicht auf die Wirtschaftsgruppen aufgeteilt.</t>
  </si>
  <si>
    <t xml:space="preserve">*) </t>
  </si>
  <si>
    <t>Beherbergungs- und Gaststätten</t>
  </si>
  <si>
    <t>55.00</t>
  </si>
  <si>
    <t>52.00</t>
  </si>
  <si>
    <t>Detailhandel</t>
  </si>
  <si>
    <t xml:space="preserve">**) </t>
  </si>
  <si>
    <t>Bruttoverbrauch Holz [in TJ], aufgeteilt nach Verbrauchergruppen, ohne Kat. 20 (KVA)</t>
  </si>
  <si>
    <t>Nutzenergie [in TJ], aufgeteilt nach Verbrauchergruppen, ohne Kat. 20 (KVA)</t>
  </si>
  <si>
    <t>Nutzenergie [in TJ], aufgeteilt nach Verbrauchergruppen, inkl. Kat. 20 (KVA)</t>
  </si>
  <si>
    <t>Bruttoverbrauch Holz [in TJ], aufgeteilt nach Verbrauchergruppen, inkl. Kat. 20 (KVA)</t>
  </si>
  <si>
    <t>Informationen zu den Daten</t>
  </si>
  <si>
    <t>1.)</t>
  </si>
  <si>
    <t>2.)</t>
  </si>
  <si>
    <t>3.)</t>
  </si>
  <si>
    <t>4.)</t>
  </si>
  <si>
    <t>5.)</t>
  </si>
  <si>
    <t>6.)</t>
  </si>
  <si>
    <t>7.)</t>
  </si>
  <si>
    <t>8.)</t>
  </si>
  <si>
    <t>Offene Chemineés</t>
  </si>
  <si>
    <t>Chemineéöfen</t>
  </si>
  <si>
    <t>Zimmeröfen (Wohnbereich)</t>
  </si>
  <si>
    <t>Stückholzkessel &gt; 50 kW</t>
  </si>
  <si>
    <t>(X)</t>
  </si>
  <si>
    <t>Doppel-/Wechselbrand</t>
  </si>
  <si>
    <t>Automatische Feuerungen 50-300 kW, a. HVB</t>
  </si>
  <si>
    <t>Automatische Feuerungen 50-300 kW, i. HVB</t>
  </si>
  <si>
    <t>Automatische Feuerungen 300-500 kW, a. HVB</t>
  </si>
  <si>
    <t>Automatische Feuerungen 300-500 kW, i. HVB</t>
  </si>
  <si>
    <t>Automatische Feuerungen &gt; 500 kW, a. HVB</t>
  </si>
  <si>
    <t>Automatische Feuerungen &gt; 500 kW, i. HVB</t>
  </si>
  <si>
    <t>Wärmekraftkopplungsanlagen</t>
  </si>
  <si>
    <t>X = Hauptquelle, (X) = Referenzquelle</t>
  </si>
  <si>
    <t>a. HVB = ausserhalb Holzverarbeitungsbetriebe, i. HVB = innerhalb Holzverarbeitungsbetriebe</t>
  </si>
  <si>
    <t>Die Modellrechnungen beruhen auf dem Anlagenbestand je Kategorie, welche aus nachstehenden Quellen (vgl. auch Tabelle) hergeleitet wurden.</t>
  </si>
  <si>
    <t>9.)</t>
  </si>
  <si>
    <t>Industrie + Gewerbe</t>
  </si>
  <si>
    <t>Jahr</t>
  </si>
  <si>
    <t>10.)</t>
  </si>
  <si>
    <t>Schreinereien</t>
  </si>
  <si>
    <t>Chemische Industrie</t>
  </si>
  <si>
    <t xml:space="preserve">Für die Kategorien 18, 19, 20 werden keine Klimafaktoren verwendet, da die Daten bereits als Effektivwerte vorliegen (Erhebung). </t>
  </si>
  <si>
    <t>Dienstleistung: 86% Raumwärmeanteil (Nutzungsanteile: 30% Schulen, 30% Verwaltung, 20% Spitäler,10% Sportbauten, 10% Verkaufslokale). Für Land- und Forstwirtschaft gleicher Korrekturfaktor verwendet.</t>
  </si>
  <si>
    <t>Industrie/ Gewerbe: Raumwärmeanteil 56% (Korrektufaktor für Industrienutzung; Korrektur für Prozesswärme wie Warmwasser behandelt)</t>
  </si>
  <si>
    <t>Endenergie witterungsbereinigt [in TJ], aufgeteilt nach Verbrauchergruppen, inkl. Kat. 20 (KVA)</t>
  </si>
  <si>
    <t>Endenergie witterungsbereinigt [in TJ], aufgeteilt nach Verbrauchergruppen, ohne Kat. 20 (KVA)</t>
  </si>
  <si>
    <t>Nutzenergie witterungsbereinigt [in TJ], aufgeteilt nach Verbrauchergruppen, inkl. Kat. 20 (KVA)</t>
  </si>
  <si>
    <t>Nutzenergie witterungsbereinigt [in TJ], aufgeteilt nach Verbrauchergruppen, ohne Kat. 20 (KVA)</t>
  </si>
  <si>
    <t>1a)</t>
  </si>
  <si>
    <t>1a</t>
  </si>
  <si>
    <t>Kantone</t>
  </si>
  <si>
    <t>Kat. 12a</t>
  </si>
  <si>
    <t>Kat. 12b</t>
  </si>
  <si>
    <t>Kat. 13</t>
  </si>
  <si>
    <t>Kat. 14a</t>
  </si>
  <si>
    <t>Kat. 14b</t>
  </si>
  <si>
    <t>Kat. 15</t>
  </si>
  <si>
    <t>Kat. 16a</t>
  </si>
  <si>
    <t>Kat. 16b</t>
  </si>
  <si>
    <t>Kat. 17</t>
  </si>
  <si>
    <t>Summe</t>
  </si>
  <si>
    <t>%-Anteil</t>
  </si>
  <si>
    <t>Anz.</t>
  </si>
  <si>
    <t>[kW]</t>
  </si>
  <si>
    <t xml:space="preserve">Anzahl </t>
  </si>
  <si>
    <t>% Anz.</t>
  </si>
  <si>
    <t>% Leist.</t>
  </si>
  <si>
    <t>Aargau</t>
  </si>
  <si>
    <t>Appenzell-Ausserrhoden</t>
  </si>
  <si>
    <t>Appenzell-Innerrhoden</t>
  </si>
  <si>
    <t>Basel-Land</t>
  </si>
  <si>
    <t>Basel-Stadt</t>
  </si>
  <si>
    <t>Bern</t>
  </si>
  <si>
    <t>Fribourg</t>
  </si>
  <si>
    <t>Genève</t>
  </si>
  <si>
    <t>Glarus</t>
  </si>
  <si>
    <t>Graubünden</t>
  </si>
  <si>
    <t>Jura</t>
  </si>
  <si>
    <t>Luzern</t>
  </si>
  <si>
    <t>Neuchâtel</t>
  </si>
  <si>
    <t>Nidwalden</t>
  </si>
  <si>
    <t>Obwalden</t>
  </si>
  <si>
    <t>Schaffhausen</t>
  </si>
  <si>
    <t>Schwyz</t>
  </si>
  <si>
    <t>Solothurn</t>
  </si>
  <si>
    <t>St. Gallen</t>
  </si>
  <si>
    <t>Thurgau</t>
  </si>
  <si>
    <t>Ticino</t>
  </si>
  <si>
    <t>Uri</t>
  </si>
  <si>
    <t>Valais</t>
  </si>
  <si>
    <t>Vaud</t>
  </si>
  <si>
    <t>Zug</t>
  </si>
  <si>
    <t>Zürich</t>
  </si>
  <si>
    <t>Schweiz total</t>
  </si>
  <si>
    <t>Anteil</t>
  </si>
  <si>
    <t>[m3]</t>
  </si>
  <si>
    <t>[MWh]</t>
  </si>
  <si>
    <t>[%]</t>
  </si>
  <si>
    <t>NOGA 
2002</t>
  </si>
  <si>
    <t>**)</t>
  </si>
  <si>
    <t>Brennstoffsortiment</t>
  </si>
  <si>
    <t>Holzpellets *)</t>
  </si>
  <si>
    <t>Altholz ohne KVA (ohne Kat 20)</t>
  </si>
  <si>
    <t>Altholz in KVA (nur Kat 20)</t>
  </si>
  <si>
    <t>Summe inkl. KVA (Kat 1-20)</t>
  </si>
  <si>
    <t>Summe ohne KVA (Kat 1-19)</t>
  </si>
  <si>
    <t>Bruttoverbrauch Holz , effektive Jahreswerte [in TJ], aufgeteilt auf Brennstoffsortimente</t>
  </si>
  <si>
    <t>Endenergie, witterungsbereinigte Jahreswerte [in TJ], aufgeteilt auf Brennstoffsortimente</t>
  </si>
  <si>
    <t xml:space="preserve">   Für die Umrechnung der Daten in Tonnen Holzpellets sind die Zahlenwerte in TJ zu verwenden (Umrechnungsfaktor: 0.018 TJ/Tonne Holzpellets)</t>
  </si>
  <si>
    <t>Der Wärmebedarf von Ferienwohnungen, Ferienhäuser (Zeitweise bewohnte Wohnungen gemäss Volkszählung) wurde dem Dienstleistungsstektor zugeschlagen. Dies in Übereinstimmung mit dem Vorgehen bei den Energeimodellen (Energieperspektiven)</t>
  </si>
  <si>
    <t>Heizgradtage</t>
  </si>
  <si>
    <t>Pelletsfeuerungen &lt; 50 kW</t>
  </si>
  <si>
    <t>Pelletsöfen (Wohnbereich)</t>
  </si>
  <si>
    <t>Pelletsfeuerungen  50 - 300 kW</t>
  </si>
  <si>
    <t>Pelletsfeuerungen  300 - 500 kW</t>
  </si>
  <si>
    <t>Pelletsfeuerungen  &gt; 500 kW</t>
  </si>
  <si>
    <t>Kehrichtverwertungsanlagen</t>
  </si>
  <si>
    <t>Pelletöfen</t>
  </si>
  <si>
    <t>Pelletfeuerungen &lt; 50 kW</t>
  </si>
  <si>
    <t>Pelletfeuerungen 50-300 kW</t>
  </si>
  <si>
    <t>Pelletfeuerungen 300-500 kW</t>
  </si>
  <si>
    <t>Pelletfeuerungen &gt; 500 kW</t>
  </si>
  <si>
    <t>Kehrichtverbrennungsanlagen</t>
  </si>
  <si>
    <t>Brennstoffumsatz, effektive Jahreswerte [in m3 Holz (Festmeter)], aufgeteilt auf Brennstoffsortimente</t>
  </si>
  <si>
    <t>Naturbelassenes Stückholz</t>
  </si>
  <si>
    <t>Naturbelassenes nichtstückiges Holz</t>
  </si>
  <si>
    <t>Restholz aus Holzverarbeitungsbetrieben</t>
  </si>
  <si>
    <t>Brennstoffumsatz, witterungsbereinigte Jahreswerte [in m3 Holz (Festmeter)], aufgeteilt auf Brennstoffsortimente</t>
  </si>
  <si>
    <t>Tabelle A</t>
  </si>
  <si>
    <t>Anlagenbestand</t>
  </si>
  <si>
    <t>Stk.</t>
  </si>
  <si>
    <t>Installierte Feuerungsleistung</t>
  </si>
  <si>
    <t>kW</t>
  </si>
  <si>
    <t>Brennstoffumsatz/-input, Volumen, witterungsbereinigt</t>
  </si>
  <si>
    <t>Brennstoffumsatz/-input, Masse, witterungsbereinigt</t>
  </si>
  <si>
    <t>t</t>
  </si>
  <si>
    <t>Endenergie, witterungsbereinigt</t>
  </si>
  <si>
    <t>MWh</t>
  </si>
  <si>
    <t>Nutzenergie total, witterungsbereinigt</t>
  </si>
  <si>
    <t>Nutzenergie thermisch, witterungsbereinigt</t>
  </si>
  <si>
    <t>Nutzenergie elektrisch, witterungsbereinigt</t>
  </si>
  <si>
    <t>TJ</t>
  </si>
  <si>
    <t>Brennstoffumsatz/-input, effektive Jahreswerte</t>
  </si>
  <si>
    <t>Nutzenergie total, effektive Jahreswerte</t>
  </si>
  <si>
    <t>Automatische Holzfeuerungen nach Kantonen; Anzahl, Leistung</t>
  </si>
  <si>
    <t>Automatische Holzfeuerungen nach Kantonen; Holzumsatz, Endenergie</t>
  </si>
  <si>
    <t>m3</t>
  </si>
  <si>
    <t>m3/MWh</t>
  </si>
  <si>
    <t>m3/TJ</t>
  </si>
  <si>
    <t>Einheit</t>
  </si>
  <si>
    <t>Witterungskorrekurfaktoren</t>
  </si>
  <si>
    <t>NOGA-BFE Zuordnung</t>
  </si>
  <si>
    <t>Kurzbez.</t>
  </si>
  <si>
    <t>Tabellenname</t>
  </si>
  <si>
    <t>Tabelle B</t>
  </si>
  <si>
    <t>Tabelle C</t>
  </si>
  <si>
    <t>Tabelle D</t>
  </si>
  <si>
    <t>Tabelle E</t>
  </si>
  <si>
    <t>Tabelle F</t>
  </si>
  <si>
    <t>Tabelle G</t>
  </si>
  <si>
    <t>Tabelle H</t>
  </si>
  <si>
    <t>Tabelle I</t>
  </si>
  <si>
    <t>Tabelle J</t>
  </si>
  <si>
    <t>Tabelle K</t>
  </si>
  <si>
    <t>Tabelle L</t>
  </si>
  <si>
    <t>Tabelle M</t>
  </si>
  <si>
    <t>Tabelle N</t>
  </si>
  <si>
    <t>Tabelle O</t>
  </si>
  <si>
    <t>Tabelle P</t>
  </si>
  <si>
    <t>Tabelle Q</t>
  </si>
  <si>
    <t>Tabelle R</t>
  </si>
  <si>
    <t>*) Bei den Holzepellets werden die Daten in Kubikmeter für den Pelletsrohstoff dargestellt und nicht der fertig gepressten und getrockneten Holzpellets (Dargestellter Wert = Festmeter Restholz, mit Wassergehalt von u = ca. 25%).</t>
  </si>
  <si>
    <t>Referenzlisten installierter Anlagen von Herstellern automatischer Schnitzelfeuerungen, diverse</t>
  </si>
  <si>
    <t>Übersichtslisten messpflichtiger Holzfeuerungen (zum Teil summarisch), kantonale Lufthygieneämter, diverse</t>
  </si>
  <si>
    <t>Endenergie und Nutzenergie, witterungsbereinigt, nach Verbauchergruppe</t>
  </si>
  <si>
    <t>Brennstoffumsatz und Bruttoverbauch je Sortiment, effektive Jahreswerte und witterungsbereinigt</t>
  </si>
  <si>
    <t>Die Zahlen, welche für die GEST (Gesamtenergiestatistik) benutzt werden, sind in den Tabellen J, K, L und M ersichtlich</t>
  </si>
  <si>
    <t>Bruttoverbrauch Holz, effektive Jahreswerte</t>
  </si>
  <si>
    <t>Stk./kW</t>
  </si>
  <si>
    <t>1-3</t>
  </si>
  <si>
    <t>&lt; 2'000</t>
  </si>
  <si>
    <t>&gt; '250</t>
  </si>
  <si>
    <t>&gt; 2'000</t>
  </si>
  <si>
    <t>&lt; 1'200</t>
  </si>
  <si>
    <t xml:space="preserve">Eidgenössisches Departement für </t>
  </si>
  <si>
    <t>Umwelt, Verkehr, Energie und Kommunikation UVEK</t>
  </si>
  <si>
    <t>Bundesamt für Energie BFE</t>
  </si>
  <si>
    <t>Schweizerische Holzenergiestatistik</t>
  </si>
  <si>
    <t>griffe sei auf die letztjährige Publikation "Schweizersiche Holzenergiestatistik - Erhebung für das</t>
  </si>
  <si>
    <t xml:space="preserve">Rubrik "Energiestatistiken" -&gt; "Teilstatistiken"  -&gt; "Schweizerische Holzenergiestatistik" </t>
  </si>
  <si>
    <t>heruntergeladen werden</t>
  </si>
  <si>
    <t>Auftraggeber:</t>
  </si>
  <si>
    <t>Bundesamt für Energie BFE, 3003 Bern</t>
  </si>
  <si>
    <t>Auftragnehmer:</t>
  </si>
  <si>
    <t>Autoren:</t>
  </si>
  <si>
    <t>unter Mitwirkung von Holzenergie Schweiz (www.holzenergie.ch)</t>
  </si>
  <si>
    <t>Für den Inhalt dieses Berichtes sind allein die Autoren verantwortlich.</t>
  </si>
  <si>
    <t>Mühlestrasse 4, CH-3063 Ittigen • Postadresse: CH-3003 Bern</t>
  </si>
  <si>
    <t>Tel. 058 462 56 11, Fax 058 463 25 00 • contact@bfe.admin.ch • www.admin.ch/bfe</t>
  </si>
  <si>
    <t>EBP Schweiz AG, Mühlebachstrasse 11, CH-8032 Zürich</t>
  </si>
  <si>
    <t>https://www.ebp.ch/de</t>
  </si>
  <si>
    <t>Fabian Ruoss, EBP Schweiz AG</t>
  </si>
  <si>
    <t>Christoph Hauser, EBP Schweiz AG</t>
  </si>
  <si>
    <t>Bruttoverbrauch Holz im Jahr 2022, effektive Jahreswerte, nach Verbrauchergruppe</t>
  </si>
  <si>
    <t>Umwandlungsverluste und Nutzenergie im Jahr 2022, effektive Jahreswerte, nach Verbrauchergruppe</t>
  </si>
  <si>
    <t>Bruttoverbrauch Holz und Nutzenergie, effektive Jahreswerte, nach Verbauchergruppe</t>
  </si>
  <si>
    <t>-</t>
  </si>
  <si>
    <t>Vorabzug (Datentabellen)</t>
  </si>
  <si>
    <t>Juni 2024</t>
  </si>
  <si>
    <t>Fernwärme (v.A. in Kat.18, 19, 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</si>
</sst>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0.0"/>
    <numFmt numFmtId="165" formatCode="0.0%"/>
  </numFmts>
  <fonts count="26">
    <font>
      <sz val="10"/>
      <name val="Geneva"/>
    </font>
    <font>
      <sz val="10"/>
      <name val="Geneva"/>
    </font>
    <font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Zapf Dingbats"/>
    </font>
    <font>
      <b/>
      <sz val="10"/>
      <name val="Arial"/>
      <family val="2"/>
    </font>
    <font>
      <b/>
      <sz val="12"/>
      <name val="Arial"/>
      <family val="2"/>
    </font>
    <font>
      <sz val="8"/>
      <name val="Geneva"/>
    </font>
    <font>
      <sz val="9"/>
      <name val="Geneva"/>
    </font>
    <font>
      <b/>
      <sz val="14"/>
      <name val="Geneva"/>
    </font>
    <font>
      <u/>
      <sz val="10"/>
      <color theme="10"/>
      <name val="Geneva"/>
    </font>
    <font>
      <u/>
      <sz val="9"/>
      <color theme="10"/>
      <name val="Arial"/>
      <family val="2"/>
    </font>
    <font>
      <sz val="9"/>
      <color rgb="FFFF0000"/>
      <name val="Geneva"/>
    </font>
    <font>
      <sz val="10"/>
      <color rgb="FFFF0000"/>
      <name val="Geneva"/>
    </font>
    <font>
      <u/>
      <sz val="9"/>
      <color rgb="FF0000FF"/>
      <name val="Arial"/>
      <family val="2"/>
    </font>
    <font>
      <sz val="8"/>
      <color rgb="FFFF0000"/>
      <name val="Arial"/>
      <family val="2"/>
    </font>
    <font>
      <sz val="12"/>
      <name val="Arial"/>
      <family val="2"/>
    </font>
    <font>
      <sz val="7.5"/>
      <name val="Arial"/>
      <family val="2"/>
    </font>
    <font>
      <b/>
      <sz val="7.5"/>
      <name val="Arial"/>
      <family val="2"/>
    </font>
    <font>
      <sz val="11"/>
      <name val="Arial"/>
      <family val="2"/>
    </font>
    <font>
      <b/>
      <sz val="21"/>
      <name val="Arial"/>
      <family val="2"/>
    </font>
    <font>
      <sz val="21"/>
      <name val="Arial"/>
      <family val="2"/>
    </font>
    <font>
      <b/>
      <sz val="11"/>
      <name val="Arial"/>
      <family val="2"/>
    </font>
    <font>
      <sz val="9"/>
      <color theme="0"/>
      <name val="Arial"/>
      <family val="2"/>
    </font>
    <font>
      <sz val="8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7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 style="thin">
        <color theme="1"/>
      </bottom>
      <diagonal/>
    </border>
    <border>
      <left style="dashed">
        <color theme="0"/>
      </left>
      <right/>
      <top style="thin">
        <color theme="1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theme="1"/>
      </bottom>
      <diagonal/>
    </border>
    <border>
      <left style="thick">
        <color theme="0"/>
      </left>
      <right/>
      <top style="thin">
        <color theme="1"/>
      </top>
      <bottom/>
      <diagonal/>
    </border>
    <border>
      <left style="dashed">
        <color theme="0"/>
      </left>
      <right/>
      <top style="thin">
        <color theme="1"/>
      </top>
      <bottom/>
      <diagonal/>
    </border>
    <border>
      <left style="thick">
        <color theme="0"/>
      </left>
      <right style="thin">
        <color theme="0"/>
      </right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1"/>
      </top>
      <bottom/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ck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/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 style="thin">
        <color theme="1"/>
      </bottom>
      <diagonal/>
    </border>
    <border>
      <left style="thin">
        <color theme="0"/>
      </left>
      <right/>
      <top style="thin">
        <color theme="1"/>
      </top>
      <bottom style="thin">
        <color theme="1"/>
      </bottom>
      <diagonal/>
    </border>
    <border>
      <left style="thin">
        <color theme="0"/>
      </left>
      <right/>
      <top style="thin">
        <color theme="1"/>
      </top>
      <bottom/>
      <diagonal/>
    </border>
    <border>
      <left style="thin">
        <color theme="0"/>
      </left>
      <right style="thin">
        <color theme="0"/>
      </right>
      <top style="thin">
        <color theme="0" tint="-0.24994659260841701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ck">
        <color theme="0"/>
      </left>
      <right/>
      <top/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ck">
        <color theme="0"/>
      </right>
      <top/>
      <bottom/>
      <diagonal/>
    </border>
    <border>
      <left style="thin">
        <color theme="0"/>
      </left>
      <right style="thick">
        <color theme="0"/>
      </right>
      <top style="thin">
        <color indexed="22"/>
      </top>
      <bottom style="thin">
        <color theme="1"/>
      </bottom>
      <diagonal/>
    </border>
    <border>
      <left/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theme="1"/>
      </bottom>
      <diagonal/>
    </border>
    <border>
      <left/>
      <right style="thin">
        <color theme="0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ck">
        <color theme="0"/>
      </right>
      <top style="thin">
        <color theme="1"/>
      </top>
      <bottom style="thin">
        <color indexed="22"/>
      </bottom>
      <diagonal/>
    </border>
    <border>
      <left/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1"/>
      </bottom>
      <diagonal/>
    </border>
    <border>
      <left style="thin">
        <color theme="0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/>
      <bottom style="thin">
        <color theme="0"/>
      </bottom>
      <diagonal/>
    </border>
    <border>
      <left style="thick">
        <color theme="0"/>
      </left>
      <right/>
      <top/>
      <bottom style="thin">
        <color theme="0"/>
      </bottom>
      <diagonal/>
    </border>
    <border>
      <left style="dashed">
        <color theme="0"/>
      </left>
      <right/>
      <top/>
      <bottom style="thin">
        <color theme="1"/>
      </bottom>
      <diagonal/>
    </border>
    <border>
      <left style="thin">
        <color theme="0"/>
      </left>
      <right style="thick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ck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ck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indexed="64"/>
      </bottom>
      <diagonal/>
    </border>
    <border>
      <left/>
      <right style="thick">
        <color theme="0"/>
      </right>
      <top style="thin">
        <color theme="0"/>
      </top>
      <bottom style="thin">
        <color indexed="64"/>
      </bottom>
      <diagonal/>
    </border>
    <border>
      <left style="thick">
        <color theme="0"/>
      </left>
      <right/>
      <top/>
      <bottom style="thin">
        <color indexed="64"/>
      </bottom>
      <diagonal/>
    </border>
    <border>
      <left style="thick">
        <color theme="0"/>
      </left>
      <right style="thin">
        <color theme="0"/>
      </right>
      <top style="thin">
        <color theme="0"/>
      </top>
      <bottom style="thin">
        <color theme="1"/>
      </bottom>
      <diagonal/>
    </border>
    <border>
      <left style="thick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/>
      <diagonal/>
    </border>
    <border>
      <left/>
      <right style="thin">
        <color theme="0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/>
      </right>
      <top style="thin">
        <color theme="0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 style="thin">
        <color theme="0"/>
      </right>
      <top/>
      <bottom style="thin">
        <color theme="1"/>
      </bottom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/>
      </left>
      <right/>
      <top style="thin">
        <color theme="1"/>
      </top>
      <bottom style="thin">
        <color indexed="22"/>
      </bottom>
      <diagonal/>
    </border>
    <border>
      <left style="thin">
        <color theme="0"/>
      </left>
      <right style="thin">
        <color theme="0"/>
      </right>
      <top style="thin">
        <color indexed="22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0" fontId="4" fillId="0" borderId="0"/>
    <xf numFmtId="9" fontId="1" fillId="0" borderId="0" applyFont="0" applyFill="0" applyBorder="0" applyAlignment="0" applyProtection="0"/>
    <xf numFmtId="40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304">
    <xf numFmtId="0" fontId="0" fillId="0" borderId="0" xfId="0"/>
    <xf numFmtId="0" fontId="2" fillId="2" borderId="0" xfId="0" applyFont="1" applyFill="1" applyAlignment="1">
      <alignment vertical="center"/>
    </xf>
    <xf numFmtId="0" fontId="2" fillId="3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4" fillId="0" borderId="0" xfId="1"/>
    <xf numFmtId="0" fontId="7" fillId="2" borderId="0" xfId="0" applyFont="1" applyFill="1" applyAlignment="1">
      <alignment vertical="center"/>
    </xf>
    <xf numFmtId="0" fontId="4" fillId="0" borderId="0" xfId="1" applyAlignment="1">
      <alignment horizontal="right"/>
    </xf>
    <xf numFmtId="0" fontId="4" fillId="4" borderId="0" xfId="1" applyFill="1"/>
    <xf numFmtId="0" fontId="2" fillId="4" borderId="0" xfId="0" applyFont="1" applyFill="1" applyAlignment="1">
      <alignment vertical="center"/>
    </xf>
    <xf numFmtId="164" fontId="3" fillId="4" borderId="0" xfId="0" applyNumberFormat="1" applyFont="1" applyFill="1" applyAlignment="1">
      <alignment vertical="center"/>
    </xf>
    <xf numFmtId="0" fontId="3" fillId="4" borderId="0" xfId="0" applyFont="1" applyFill="1" applyAlignment="1">
      <alignment vertical="center"/>
    </xf>
    <xf numFmtId="3" fontId="2" fillId="2" borderId="0" xfId="0" applyNumberFormat="1" applyFont="1" applyFill="1" applyAlignment="1">
      <alignment vertical="center"/>
    </xf>
    <xf numFmtId="0" fontId="9" fillId="4" borderId="0" xfId="0" applyFont="1" applyFill="1" applyAlignment="1">
      <alignment vertical="center"/>
    </xf>
    <xf numFmtId="3" fontId="9" fillId="4" borderId="0" xfId="0" applyNumberFormat="1" applyFont="1" applyFill="1" applyAlignment="1">
      <alignment vertical="center"/>
    </xf>
    <xf numFmtId="40" fontId="2" fillId="3" borderId="0" xfId="0" applyNumberFormat="1" applyFont="1" applyFill="1" applyAlignment="1">
      <alignment horizontal="right" vertical="center"/>
    </xf>
    <xf numFmtId="0" fontId="2" fillId="3" borderId="0" xfId="0" applyFont="1" applyFill="1" applyAlignment="1">
      <alignment horizontal="right" vertical="center"/>
    </xf>
    <xf numFmtId="3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3" borderId="7" xfId="0" applyFont="1" applyFill="1" applyBorder="1" applyAlignme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vertical="center" wrapText="1"/>
    </xf>
    <xf numFmtId="3" fontId="2" fillId="0" borderId="11" xfId="0" applyNumberFormat="1" applyFont="1" applyBorder="1" applyAlignment="1">
      <alignment vertical="center"/>
    </xf>
    <xf numFmtId="3" fontId="2" fillId="0" borderId="12" xfId="0" applyNumberFormat="1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vertical="center" wrapText="1"/>
    </xf>
    <xf numFmtId="3" fontId="2" fillId="0" borderId="15" xfId="0" applyNumberFormat="1" applyFont="1" applyBorder="1" applyAlignment="1">
      <alignment vertical="center"/>
    </xf>
    <xf numFmtId="3" fontId="2" fillId="0" borderId="16" xfId="0" applyNumberFormat="1" applyFont="1" applyBorder="1" applyAlignment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3" fontId="2" fillId="2" borderId="17" xfId="0" applyNumberFormat="1" applyFont="1" applyFill="1" applyBorder="1" applyAlignment="1">
      <alignment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3" fontId="2" fillId="0" borderId="21" xfId="0" applyNumberFormat="1" applyFont="1" applyBorder="1" applyAlignment="1">
      <alignment vertical="center"/>
    </xf>
    <xf numFmtId="3" fontId="2" fillId="0" borderId="19" xfId="0" applyNumberFormat="1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16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3" fontId="2" fillId="0" borderId="25" xfId="0" applyNumberFormat="1" applyFont="1" applyBorder="1" applyAlignment="1">
      <alignment vertical="center"/>
    </xf>
    <xf numFmtId="3" fontId="2" fillId="0" borderId="26" xfId="0" applyNumberFormat="1" applyFont="1" applyBorder="1" applyAlignment="1">
      <alignment vertical="center"/>
    </xf>
    <xf numFmtId="3" fontId="2" fillId="2" borderId="7" xfId="0" applyNumberFormat="1" applyFont="1" applyFill="1" applyBorder="1" applyAlignment="1">
      <alignment vertical="center"/>
    </xf>
    <xf numFmtId="0" fontId="2" fillId="0" borderId="19" xfId="0" applyFont="1" applyBorder="1" applyAlignment="1">
      <alignment vertical="center" wrapText="1"/>
    </xf>
    <xf numFmtId="3" fontId="2" fillId="0" borderId="20" xfId="0" applyNumberFormat="1" applyFont="1" applyBorder="1" applyAlignment="1">
      <alignment vertical="center"/>
    </xf>
    <xf numFmtId="3" fontId="2" fillId="0" borderId="11" xfId="0" applyNumberFormat="1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right" vertical="center"/>
    </xf>
    <xf numFmtId="3" fontId="2" fillId="0" borderId="21" xfId="0" applyNumberFormat="1" applyFont="1" applyBorder="1" applyAlignment="1">
      <alignment horizontal="right" vertical="center"/>
    </xf>
    <xf numFmtId="3" fontId="2" fillId="0" borderId="19" xfId="0" applyNumberFormat="1" applyFont="1" applyBorder="1" applyAlignment="1">
      <alignment horizontal="right" vertical="center"/>
    </xf>
    <xf numFmtId="0" fontId="3" fillId="2" borderId="0" xfId="0" applyFont="1" applyFill="1" applyAlignment="1">
      <alignment vertical="top"/>
    </xf>
    <xf numFmtId="0" fontId="2" fillId="4" borderId="5" xfId="0" applyFont="1" applyFill="1" applyBorder="1" applyAlignment="1">
      <alignment vertical="center" wrapText="1"/>
    </xf>
    <xf numFmtId="0" fontId="2" fillId="4" borderId="29" xfId="0" applyFont="1" applyFill="1" applyBorder="1" applyAlignment="1">
      <alignment vertical="center" wrapText="1"/>
    </xf>
    <xf numFmtId="0" fontId="2" fillId="4" borderId="31" xfId="0" applyFont="1" applyFill="1" applyBorder="1" applyAlignment="1">
      <alignment vertical="center" wrapText="1"/>
    </xf>
    <xf numFmtId="164" fontId="3" fillId="0" borderId="6" xfId="0" applyNumberFormat="1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7" fillId="2" borderId="0" xfId="0" applyFont="1" applyFill="1" applyAlignment="1">
      <alignment vertical="top"/>
    </xf>
    <xf numFmtId="0" fontId="2" fillId="0" borderId="34" xfId="0" applyFont="1" applyBorder="1" applyAlignment="1">
      <alignment vertical="center"/>
    </xf>
    <xf numFmtId="164" fontId="3" fillId="0" borderId="34" xfId="0" applyNumberFormat="1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0" fontId="2" fillId="2" borderId="35" xfId="0" applyFont="1" applyFill="1" applyBorder="1" applyAlignment="1">
      <alignment vertical="center"/>
    </xf>
    <xf numFmtId="0" fontId="2" fillId="0" borderId="36" xfId="0" applyFont="1" applyBorder="1" applyAlignment="1">
      <alignment vertical="center"/>
    </xf>
    <xf numFmtId="0" fontId="2" fillId="0" borderId="39" xfId="0" applyFont="1" applyBorder="1" applyAlignment="1">
      <alignment vertical="center"/>
    </xf>
    <xf numFmtId="0" fontId="2" fillId="0" borderId="41" xfId="0" applyFont="1" applyBorder="1" applyAlignment="1">
      <alignment vertical="center"/>
    </xf>
    <xf numFmtId="0" fontId="2" fillId="3" borderId="35" xfId="0" applyFont="1" applyFill="1" applyBorder="1" applyAlignment="1">
      <alignment horizontal="center" vertical="center"/>
    </xf>
    <xf numFmtId="0" fontId="0" fillId="4" borderId="0" xfId="0" applyFill="1" applyAlignment="1">
      <alignment vertical="center"/>
    </xf>
    <xf numFmtId="3" fontId="0" fillId="4" borderId="0" xfId="0" applyNumberFormat="1" applyFill="1" applyAlignment="1">
      <alignment vertical="center"/>
    </xf>
    <xf numFmtId="0" fontId="3" fillId="3" borderId="0" xfId="0" applyFont="1" applyFill="1" applyAlignment="1">
      <alignment vertical="center"/>
    </xf>
    <xf numFmtId="0" fontId="2" fillId="2" borderId="0" xfId="0" applyFont="1" applyFill="1" applyAlignment="1">
      <alignment horizontal="right" vertical="center"/>
    </xf>
    <xf numFmtId="3" fontId="2" fillId="0" borderId="37" xfId="0" applyNumberFormat="1" applyFont="1" applyBorder="1" applyAlignment="1">
      <alignment horizontal="right" vertical="center"/>
    </xf>
    <xf numFmtId="3" fontId="2" fillId="0" borderId="38" xfId="0" applyNumberFormat="1" applyFont="1" applyBorder="1" applyAlignment="1">
      <alignment horizontal="right" vertical="center"/>
    </xf>
    <xf numFmtId="3" fontId="2" fillId="0" borderId="40" xfId="0" applyNumberFormat="1" applyFont="1" applyBorder="1" applyAlignment="1">
      <alignment horizontal="right" vertical="center"/>
    </xf>
    <xf numFmtId="3" fontId="9" fillId="0" borderId="40" xfId="0" applyNumberFormat="1" applyFont="1" applyBorder="1" applyAlignment="1">
      <alignment horizontal="right" vertical="center"/>
    </xf>
    <xf numFmtId="3" fontId="9" fillId="0" borderId="12" xfId="0" applyNumberFormat="1" applyFont="1" applyBorder="1" applyAlignment="1">
      <alignment horizontal="right" vertical="center"/>
    </xf>
    <xf numFmtId="3" fontId="2" fillId="0" borderId="42" xfId="0" applyNumberFormat="1" applyFont="1" applyBorder="1" applyAlignment="1">
      <alignment horizontal="right" vertical="center"/>
    </xf>
    <xf numFmtId="3" fontId="2" fillId="0" borderId="43" xfId="0" applyNumberFormat="1" applyFont="1" applyBorder="1" applyAlignment="1">
      <alignment horizontal="right" vertical="center"/>
    </xf>
    <xf numFmtId="165" fontId="2" fillId="0" borderId="38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49" fontId="2" fillId="4" borderId="27" xfId="0" applyNumberFormat="1" applyFont="1" applyFill="1" applyBorder="1" applyAlignment="1">
      <alignment vertical="center"/>
    </xf>
    <xf numFmtId="49" fontId="2" fillId="4" borderId="28" xfId="0" applyNumberFormat="1" applyFont="1" applyFill="1" applyBorder="1" applyAlignment="1">
      <alignment horizontal="center" vertical="center"/>
    </xf>
    <xf numFmtId="49" fontId="2" fillId="4" borderId="9" xfId="0" applyNumberFormat="1" applyFont="1" applyFill="1" applyBorder="1" applyAlignment="1">
      <alignment vertical="center"/>
    </xf>
    <xf numFmtId="49" fontId="2" fillId="4" borderId="30" xfId="0" applyNumberFormat="1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 wrapText="1"/>
    </xf>
    <xf numFmtId="0" fontId="2" fillId="4" borderId="29" xfId="0" applyFont="1" applyFill="1" applyBorder="1" applyAlignment="1">
      <alignment horizontal="center" vertical="center" wrapText="1"/>
    </xf>
    <xf numFmtId="0" fontId="9" fillId="4" borderId="29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0" fontId="4" fillId="0" borderId="6" xfId="0" applyFont="1" applyBorder="1"/>
    <xf numFmtId="0" fontId="4" fillId="0" borderId="34" xfId="0" applyFont="1" applyBorder="1"/>
    <xf numFmtId="0" fontId="4" fillId="0" borderId="6" xfId="0" applyFont="1" applyBorder="1" applyAlignment="1">
      <alignment horizontal="right" vertical="top"/>
    </xf>
    <xf numFmtId="0" fontId="2" fillId="0" borderId="8" xfId="0" applyFont="1" applyBorder="1" applyAlignment="1">
      <alignment horizontal="center" vertical="center"/>
    </xf>
    <xf numFmtId="0" fontId="2" fillId="0" borderId="45" xfId="0" applyFont="1" applyBorder="1" applyAlignment="1">
      <alignment vertical="center" wrapText="1"/>
    </xf>
    <xf numFmtId="165" fontId="2" fillId="0" borderId="8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vertical="center" wrapText="1"/>
    </xf>
    <xf numFmtId="165" fontId="2" fillId="0" borderId="12" xfId="0" applyNumberFormat="1" applyFont="1" applyBorder="1" applyAlignment="1">
      <alignment horizontal="right" vertical="center"/>
    </xf>
    <xf numFmtId="0" fontId="9" fillId="0" borderId="22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165" fontId="2" fillId="0" borderId="16" xfId="0" applyNumberFormat="1" applyFont="1" applyBorder="1" applyAlignment="1">
      <alignment horizontal="right" vertical="center"/>
    </xf>
    <xf numFmtId="0" fontId="2" fillId="3" borderId="4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0" fontId="2" fillId="3" borderId="17" xfId="0" applyFont="1" applyFill="1" applyBorder="1" applyAlignment="1">
      <alignment horizontal="right" vertical="center"/>
    </xf>
    <xf numFmtId="165" fontId="2" fillId="0" borderId="19" xfId="0" applyNumberFormat="1" applyFont="1" applyBorder="1" applyAlignment="1">
      <alignment horizontal="right" vertical="center"/>
    </xf>
    <xf numFmtId="3" fontId="2" fillId="3" borderId="17" xfId="0" applyNumberFormat="1" applyFont="1" applyFill="1" applyBorder="1" applyAlignment="1">
      <alignment horizontal="right" vertical="center"/>
    </xf>
    <xf numFmtId="165" fontId="2" fillId="3" borderId="17" xfId="0" applyNumberFormat="1" applyFont="1" applyFill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vertical="center"/>
    </xf>
    <xf numFmtId="165" fontId="2" fillId="0" borderId="25" xfId="0" applyNumberFormat="1" applyFont="1" applyBorder="1" applyAlignment="1">
      <alignment horizontal="right" vertical="center"/>
    </xf>
    <xf numFmtId="0" fontId="2" fillId="3" borderId="7" xfId="0" applyFont="1" applyFill="1" applyBorder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3" fontId="2" fillId="4" borderId="27" xfId="0" applyNumberFormat="1" applyFont="1" applyFill="1" applyBorder="1" applyAlignment="1">
      <alignment horizontal="center" vertical="center"/>
    </xf>
    <xf numFmtId="10" fontId="2" fillId="4" borderId="28" xfId="2" applyNumberFormat="1" applyFont="1" applyFill="1" applyBorder="1" applyAlignment="1">
      <alignment horizontal="center" vertical="center"/>
    </xf>
    <xf numFmtId="3" fontId="2" fillId="4" borderId="9" xfId="0" applyNumberFormat="1" applyFont="1" applyFill="1" applyBorder="1" applyAlignment="1">
      <alignment horizontal="center" vertical="center"/>
    </xf>
    <xf numFmtId="10" fontId="2" fillId="4" borderId="30" xfId="2" applyNumberFormat="1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47" xfId="0" applyFont="1" applyFill="1" applyBorder="1" applyAlignment="1">
      <alignment vertical="center"/>
    </xf>
    <xf numFmtId="0" fontId="2" fillId="0" borderId="27" xfId="0" applyFont="1" applyBorder="1" applyAlignment="1">
      <alignment horizontal="center" vertical="center"/>
    </xf>
    <xf numFmtId="0" fontId="2" fillId="0" borderId="49" xfId="0" applyFont="1" applyBorder="1" applyAlignment="1">
      <alignment vertical="center" wrapText="1"/>
    </xf>
    <xf numFmtId="3" fontId="3" fillId="2" borderId="7" xfId="0" applyNumberFormat="1" applyFont="1" applyFill="1" applyBorder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2" fillId="0" borderId="32" xfId="0" applyFont="1" applyBorder="1" applyAlignment="1">
      <alignment vertical="center" wrapText="1"/>
    </xf>
    <xf numFmtId="0" fontId="2" fillId="0" borderId="50" xfId="0" applyFont="1" applyBorder="1" applyAlignment="1">
      <alignment vertical="center" wrapText="1"/>
    </xf>
    <xf numFmtId="0" fontId="2" fillId="0" borderId="51" xfId="0" applyFont="1" applyBorder="1" applyAlignment="1">
      <alignment vertical="center" wrapText="1"/>
    </xf>
    <xf numFmtId="0" fontId="2" fillId="0" borderId="52" xfId="0" applyFont="1" applyBorder="1" applyAlignment="1">
      <alignment vertical="center" wrapText="1"/>
    </xf>
    <xf numFmtId="0" fontId="9" fillId="0" borderId="51" xfId="0" applyFont="1" applyBorder="1" applyAlignment="1">
      <alignment vertical="center" wrapText="1"/>
    </xf>
    <xf numFmtId="0" fontId="9" fillId="0" borderId="52" xfId="0" applyFont="1" applyBorder="1" applyAlignment="1">
      <alignment vertical="center" wrapText="1"/>
    </xf>
    <xf numFmtId="0" fontId="2" fillId="0" borderId="53" xfId="0" applyFont="1" applyBorder="1" applyAlignment="1">
      <alignment vertical="center" wrapText="1"/>
    </xf>
    <xf numFmtId="0" fontId="2" fillId="0" borderId="54" xfId="0" applyFont="1" applyBorder="1" applyAlignment="1">
      <alignment vertical="center" wrapText="1"/>
    </xf>
    <xf numFmtId="0" fontId="9" fillId="0" borderId="32" xfId="0" applyFont="1" applyBorder="1" applyAlignment="1">
      <alignment vertical="center"/>
    </xf>
    <xf numFmtId="0" fontId="9" fillId="0" borderId="44" xfId="0" applyFont="1" applyBorder="1" applyAlignment="1">
      <alignment vertical="center"/>
    </xf>
    <xf numFmtId="3" fontId="2" fillId="0" borderId="44" xfId="0" applyNumberFormat="1" applyFont="1" applyBorder="1" applyAlignment="1">
      <alignment vertical="center"/>
    </xf>
    <xf numFmtId="41" fontId="2" fillId="0" borderId="21" xfId="0" applyNumberFormat="1" applyFont="1" applyBorder="1" applyAlignment="1">
      <alignment vertical="center"/>
    </xf>
    <xf numFmtId="41" fontId="2" fillId="0" borderId="19" xfId="0" applyNumberFormat="1" applyFont="1" applyBorder="1" applyAlignment="1">
      <alignment vertical="center"/>
    </xf>
    <xf numFmtId="0" fontId="2" fillId="0" borderId="44" xfId="0" applyFont="1" applyBorder="1" applyAlignment="1">
      <alignment vertical="center" wrapText="1"/>
    </xf>
    <xf numFmtId="0" fontId="2" fillId="0" borderId="55" xfId="0" applyFont="1" applyBorder="1" applyAlignment="1">
      <alignment vertical="center" wrapText="1"/>
    </xf>
    <xf numFmtId="0" fontId="9" fillId="0" borderId="55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3" fontId="2" fillId="0" borderId="8" xfId="3" applyNumberFormat="1" applyFont="1" applyBorder="1" applyAlignment="1">
      <alignment horizontal="right" vertical="center"/>
    </xf>
    <xf numFmtId="3" fontId="2" fillId="0" borderId="12" xfId="3" applyNumberFormat="1" applyFont="1" applyBorder="1" applyAlignment="1">
      <alignment horizontal="right" vertical="center"/>
    </xf>
    <xf numFmtId="3" fontId="2" fillId="0" borderId="16" xfId="3" applyNumberFormat="1" applyFont="1" applyBorder="1" applyAlignment="1">
      <alignment horizontal="right" vertical="center"/>
    </xf>
    <xf numFmtId="3" fontId="2" fillId="3" borderId="17" xfId="3" applyNumberFormat="1" applyFont="1" applyFill="1" applyBorder="1" applyAlignment="1">
      <alignment horizontal="right" vertical="center"/>
    </xf>
    <xf numFmtId="3" fontId="2" fillId="0" borderId="25" xfId="3" applyNumberFormat="1" applyFont="1" applyBorder="1" applyAlignment="1">
      <alignment horizontal="right" vertical="center"/>
    </xf>
    <xf numFmtId="4" fontId="2" fillId="3" borderId="17" xfId="3" applyNumberFormat="1" applyFont="1" applyFill="1" applyBorder="1" applyAlignment="1">
      <alignment horizontal="right" vertical="center"/>
    </xf>
    <xf numFmtId="0" fontId="10" fillId="4" borderId="0" xfId="0" applyFont="1" applyFill="1"/>
    <xf numFmtId="0" fontId="0" fillId="4" borderId="0" xfId="0" applyFill="1" applyAlignment="1">
      <alignment horizontal="right"/>
    </xf>
    <xf numFmtId="0" fontId="0" fillId="4" borderId="0" xfId="0" applyFill="1"/>
    <xf numFmtId="17" fontId="0" fillId="4" borderId="0" xfId="0" applyNumberFormat="1" applyFill="1"/>
    <xf numFmtId="0" fontId="0" fillId="4" borderId="0" xfId="0" applyFill="1" applyAlignment="1">
      <alignment vertical="top"/>
    </xf>
    <xf numFmtId="0" fontId="0" fillId="4" borderId="0" xfId="0" applyFill="1" applyAlignment="1">
      <alignment horizontal="right" vertical="top"/>
    </xf>
    <xf numFmtId="0" fontId="0" fillId="4" borderId="1" xfId="0" applyFill="1" applyBorder="1"/>
    <xf numFmtId="0" fontId="0" fillId="4" borderId="1" xfId="0" applyFill="1" applyBorder="1" applyAlignment="1">
      <alignment horizontal="right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4" fillId="4" borderId="0" xfId="1" applyFill="1" applyAlignment="1">
      <alignment horizontal="right"/>
    </xf>
    <xf numFmtId="41" fontId="2" fillId="0" borderId="11" xfId="0" applyNumberFormat="1" applyFont="1" applyBorder="1" applyAlignment="1">
      <alignment horizontal="right" vertical="center"/>
    </xf>
    <xf numFmtId="41" fontId="2" fillId="0" borderId="12" xfId="0" applyNumberFormat="1" applyFont="1" applyBorder="1" applyAlignment="1">
      <alignment horizontal="right" vertical="center"/>
    </xf>
    <xf numFmtId="41" fontId="2" fillId="0" borderId="15" xfId="0" applyNumberFormat="1" applyFont="1" applyBorder="1" applyAlignment="1">
      <alignment horizontal="right" vertical="center"/>
    </xf>
    <xf numFmtId="41" fontId="2" fillId="0" borderId="16" xfId="0" applyNumberFormat="1" applyFont="1" applyBorder="1" applyAlignment="1">
      <alignment horizontal="right" vertical="center"/>
    </xf>
    <xf numFmtId="41" fontId="2" fillId="2" borderId="18" xfId="0" applyNumberFormat="1" applyFont="1" applyFill="1" applyBorder="1" applyAlignment="1">
      <alignment horizontal="right" vertical="center"/>
    </xf>
    <xf numFmtId="41" fontId="2" fillId="2" borderId="17" xfId="0" applyNumberFormat="1" applyFont="1" applyFill="1" applyBorder="1" applyAlignment="1">
      <alignment horizontal="right" vertical="center"/>
    </xf>
    <xf numFmtId="41" fontId="2" fillId="0" borderId="21" xfId="0" applyNumberFormat="1" applyFont="1" applyBorder="1" applyAlignment="1">
      <alignment horizontal="right" vertical="center"/>
    </xf>
    <xf numFmtId="41" fontId="2" fillId="0" borderId="19" xfId="0" applyNumberFormat="1" applyFont="1" applyBorder="1" applyAlignment="1">
      <alignment horizontal="right" vertical="center"/>
    </xf>
    <xf numFmtId="41" fontId="2" fillId="0" borderId="25" xfId="0" applyNumberFormat="1" applyFont="1" applyBorder="1" applyAlignment="1">
      <alignment horizontal="right" vertical="center"/>
    </xf>
    <xf numFmtId="41" fontId="2" fillId="0" borderId="26" xfId="0" applyNumberFormat="1" applyFont="1" applyBorder="1" applyAlignment="1">
      <alignment horizontal="right" vertical="center"/>
    </xf>
    <xf numFmtId="41" fontId="2" fillId="2" borderId="7" xfId="0" applyNumberFormat="1" applyFont="1" applyFill="1" applyBorder="1" applyAlignment="1">
      <alignment horizontal="right" vertical="center"/>
    </xf>
    <xf numFmtId="41" fontId="2" fillId="2" borderId="0" xfId="0" applyNumberFormat="1" applyFont="1" applyFill="1" applyAlignment="1">
      <alignment horizontal="right" vertical="center"/>
    </xf>
    <xf numFmtId="41" fontId="2" fillId="0" borderId="20" xfId="0" applyNumberFormat="1" applyFont="1" applyBorder="1" applyAlignment="1">
      <alignment horizontal="right" vertical="center"/>
    </xf>
    <xf numFmtId="0" fontId="0" fillId="0" borderId="0" xfId="0" applyAlignment="1">
      <alignment vertical="center"/>
    </xf>
    <xf numFmtId="0" fontId="12" fillId="0" borderId="60" xfId="4" applyFont="1" applyBorder="1" applyAlignment="1">
      <alignment horizontal="left" vertical="center"/>
    </xf>
    <xf numFmtId="0" fontId="2" fillId="0" borderId="60" xfId="0" applyFont="1" applyBorder="1" applyAlignment="1">
      <alignment horizontal="left" vertical="center"/>
    </xf>
    <xf numFmtId="0" fontId="12" fillId="0" borderId="0" xfId="4" applyFont="1" applyAlignment="1">
      <alignment horizontal="left" vertical="center"/>
    </xf>
    <xf numFmtId="3" fontId="2" fillId="0" borderId="12" xfId="0" applyNumberFormat="1" applyFont="1" applyBorder="1" applyAlignment="1">
      <alignment horizontal="left" vertical="center"/>
    </xf>
    <xf numFmtId="0" fontId="12" fillId="0" borderId="10" xfId="4" applyFont="1" applyBorder="1" applyAlignment="1">
      <alignment horizontal="left" vertical="center" wrapText="1"/>
    </xf>
    <xf numFmtId="3" fontId="12" fillId="0" borderId="11" xfId="4" applyNumberFormat="1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 wrapText="1"/>
    </xf>
    <xf numFmtId="0" fontId="12" fillId="0" borderId="61" xfId="4" applyFont="1" applyBorder="1" applyAlignment="1">
      <alignment horizontal="left" vertical="center"/>
    </xf>
    <xf numFmtId="0" fontId="3" fillId="2" borderId="7" xfId="0" applyFont="1" applyFill="1" applyBorder="1" applyAlignment="1">
      <alignment vertical="top"/>
    </xf>
    <xf numFmtId="0" fontId="2" fillId="0" borderId="0" xfId="0" applyFont="1" applyAlignment="1">
      <alignment vertical="top"/>
    </xf>
    <xf numFmtId="0" fontId="3" fillId="3" borderId="7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9" fillId="4" borderId="29" xfId="0" applyFont="1" applyFill="1" applyBorder="1" applyAlignment="1">
      <alignment vertical="center" wrapText="1"/>
    </xf>
    <xf numFmtId="0" fontId="9" fillId="4" borderId="5" xfId="0" applyFont="1" applyFill="1" applyBorder="1" applyAlignment="1">
      <alignment vertical="center"/>
    </xf>
    <xf numFmtId="164" fontId="3" fillId="4" borderId="7" xfId="0" applyNumberFormat="1" applyFont="1" applyFill="1" applyBorder="1" applyAlignment="1">
      <alignment vertical="center"/>
    </xf>
    <xf numFmtId="0" fontId="3" fillId="4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2" fillId="2" borderId="7" xfId="0" applyFont="1" applyFill="1" applyBorder="1" applyAlignment="1">
      <alignment vertical="center"/>
    </xf>
    <xf numFmtId="3" fontId="2" fillId="0" borderId="63" xfId="0" applyNumberFormat="1" applyFont="1" applyBorder="1" applyAlignment="1">
      <alignment vertical="center"/>
    </xf>
    <xf numFmtId="3" fontId="2" fillId="3" borderId="18" xfId="0" applyNumberFormat="1" applyFont="1" applyFill="1" applyBorder="1" applyAlignment="1">
      <alignment vertical="center"/>
    </xf>
    <xf numFmtId="3" fontId="2" fillId="0" borderId="64" xfId="0" applyNumberFormat="1" applyFont="1" applyBorder="1" applyAlignment="1">
      <alignment vertical="center"/>
    </xf>
    <xf numFmtId="0" fontId="2" fillId="0" borderId="57" xfId="0" applyFont="1" applyBorder="1" applyAlignment="1">
      <alignment vertical="center"/>
    </xf>
    <xf numFmtId="4" fontId="2" fillId="3" borderId="65" xfId="3" applyNumberFormat="1" applyFont="1" applyFill="1" applyBorder="1" applyAlignment="1">
      <alignment horizontal="right" vertical="center"/>
    </xf>
    <xf numFmtId="3" fontId="2" fillId="3" borderId="65" xfId="3" applyNumberFormat="1" applyFont="1" applyFill="1" applyBorder="1" applyAlignment="1">
      <alignment horizontal="right" vertical="center"/>
    </xf>
    <xf numFmtId="0" fontId="4" fillId="2" borderId="66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2" fillId="4" borderId="0" xfId="0" applyFont="1" applyFill="1" applyAlignment="1">
      <alignment horizontal="center" vertical="center" wrapText="1"/>
    </xf>
    <xf numFmtId="3" fontId="2" fillId="4" borderId="0" xfId="0" applyNumberFormat="1" applyFont="1" applyFill="1" applyAlignment="1">
      <alignment horizontal="center" vertical="center"/>
    </xf>
    <xf numFmtId="10" fontId="2" fillId="4" borderId="0" xfId="2" applyNumberFormat="1" applyFont="1" applyFill="1" applyBorder="1" applyAlignment="1">
      <alignment horizontal="center" vertical="center"/>
    </xf>
    <xf numFmtId="165" fontId="2" fillId="0" borderId="23" xfId="0" applyNumberFormat="1" applyFont="1" applyBorder="1" applyAlignment="1">
      <alignment horizontal="right" vertical="center"/>
    </xf>
    <xf numFmtId="165" fontId="2" fillId="0" borderId="67" xfId="0" applyNumberFormat="1" applyFont="1" applyBorder="1" applyAlignment="1">
      <alignment horizontal="right" vertical="center"/>
    </xf>
    <xf numFmtId="3" fontId="2" fillId="3" borderId="68" xfId="3" applyNumberFormat="1" applyFont="1" applyFill="1" applyBorder="1" applyAlignment="1">
      <alignment horizontal="right" vertical="center"/>
    </xf>
    <xf numFmtId="165" fontId="2" fillId="0" borderId="45" xfId="0" applyNumberFormat="1" applyFont="1" applyBorder="1" applyAlignment="1">
      <alignment horizontal="right" vertical="center"/>
    </xf>
    <xf numFmtId="165" fontId="2" fillId="0" borderId="69" xfId="0" applyNumberFormat="1" applyFont="1" applyBorder="1" applyAlignment="1">
      <alignment horizontal="right" vertical="center"/>
    </xf>
    <xf numFmtId="3" fontId="2" fillId="0" borderId="5" xfId="3" applyNumberFormat="1" applyFont="1" applyFill="1" applyBorder="1" applyAlignment="1">
      <alignment horizontal="right" vertical="center"/>
    </xf>
    <xf numFmtId="3" fontId="2" fillId="0" borderId="19" xfId="3" applyNumberFormat="1" applyFont="1" applyFill="1" applyBorder="1" applyAlignment="1">
      <alignment horizontal="right" vertical="center"/>
    </xf>
    <xf numFmtId="3" fontId="2" fillId="0" borderId="12" xfId="3" applyNumberFormat="1" applyFont="1" applyFill="1" applyBorder="1" applyAlignment="1">
      <alignment horizontal="right" vertical="center"/>
    </xf>
    <xf numFmtId="3" fontId="2" fillId="0" borderId="16" xfId="3" applyNumberFormat="1" applyFont="1" applyFill="1" applyBorder="1" applyAlignment="1">
      <alignment horizontal="right" vertical="center"/>
    </xf>
    <xf numFmtId="3" fontId="2" fillId="0" borderId="31" xfId="3" applyNumberFormat="1" applyFont="1" applyFill="1" applyBorder="1" applyAlignment="1">
      <alignment horizontal="right" vertical="center"/>
    </xf>
    <xf numFmtId="165" fontId="2" fillId="0" borderId="70" xfId="0" applyNumberFormat="1" applyFont="1" applyBorder="1" applyAlignment="1">
      <alignment horizontal="right" vertical="center"/>
    </xf>
    <xf numFmtId="3" fontId="2" fillId="0" borderId="0" xfId="3" applyNumberFormat="1" applyFont="1" applyFill="1" applyBorder="1" applyAlignment="1">
      <alignment horizontal="right" vertical="center"/>
    </xf>
    <xf numFmtId="3" fontId="2" fillId="5" borderId="5" xfId="3" applyNumberFormat="1" applyFont="1" applyFill="1" applyBorder="1" applyAlignment="1">
      <alignment horizontal="right" vertical="center"/>
    </xf>
    <xf numFmtId="3" fontId="2" fillId="5" borderId="31" xfId="3" applyNumberFormat="1" applyFont="1" applyFill="1" applyBorder="1" applyAlignment="1">
      <alignment horizontal="right" vertical="center"/>
    </xf>
    <xf numFmtId="3" fontId="2" fillId="5" borderId="0" xfId="3" applyNumberFormat="1" applyFont="1" applyFill="1" applyBorder="1" applyAlignment="1">
      <alignment horizontal="right" vertical="center"/>
    </xf>
    <xf numFmtId="3" fontId="2" fillId="5" borderId="25" xfId="3" applyNumberFormat="1" applyFont="1" applyFill="1" applyBorder="1" applyAlignment="1">
      <alignment horizontal="right" vertical="center"/>
    </xf>
    <xf numFmtId="3" fontId="2" fillId="3" borderId="72" xfId="3" applyNumberFormat="1" applyFont="1" applyFill="1" applyBorder="1" applyAlignment="1">
      <alignment horizontal="right" vertical="center"/>
    </xf>
    <xf numFmtId="0" fontId="2" fillId="5" borderId="19" xfId="0" applyFont="1" applyFill="1" applyBorder="1" applyAlignment="1">
      <alignment horizontal="center" vertical="center"/>
    </xf>
    <xf numFmtId="0" fontId="2" fillId="5" borderId="20" xfId="0" applyFont="1" applyFill="1" applyBorder="1" applyAlignment="1">
      <alignment vertical="center"/>
    </xf>
    <xf numFmtId="3" fontId="2" fillId="5" borderId="21" xfId="0" applyNumberFormat="1" applyFont="1" applyFill="1" applyBorder="1" applyAlignment="1">
      <alignment vertical="center"/>
    </xf>
    <xf numFmtId="165" fontId="2" fillId="5" borderId="20" xfId="0" applyNumberFormat="1" applyFont="1" applyFill="1" applyBorder="1" applyAlignment="1">
      <alignment horizontal="right" vertical="center"/>
    </xf>
    <xf numFmtId="165" fontId="2" fillId="5" borderId="28" xfId="0" applyNumberFormat="1" applyFont="1" applyFill="1" applyBorder="1" applyAlignment="1">
      <alignment horizontal="right" vertical="center"/>
    </xf>
    <xf numFmtId="165" fontId="2" fillId="5" borderId="71" xfId="0" applyNumberFormat="1" applyFont="1" applyFill="1" applyBorder="1" applyAlignment="1">
      <alignment horizontal="right" vertical="center"/>
    </xf>
    <xf numFmtId="3" fontId="2" fillId="5" borderId="19" xfId="0" applyNumberFormat="1" applyFont="1" applyFill="1" applyBorder="1" applyAlignment="1">
      <alignment vertical="center"/>
    </xf>
    <xf numFmtId="165" fontId="2" fillId="5" borderId="19" xfId="0" applyNumberFormat="1" applyFont="1" applyFill="1" applyBorder="1" applyAlignment="1">
      <alignment horizontal="right" vertical="center"/>
    </xf>
    <xf numFmtId="165" fontId="2" fillId="5" borderId="38" xfId="0" applyNumberFormat="1" applyFont="1" applyFill="1" applyBorder="1" applyAlignment="1">
      <alignment horizontal="right" vertical="center"/>
    </xf>
    <xf numFmtId="3" fontId="2" fillId="0" borderId="73" xfId="0" applyNumberFormat="1" applyFont="1" applyBorder="1" applyAlignment="1">
      <alignment horizontal="right" vertical="center"/>
    </xf>
    <xf numFmtId="165" fontId="2" fillId="5" borderId="74" xfId="0" applyNumberFormat="1" applyFont="1" applyFill="1" applyBorder="1" applyAlignment="1">
      <alignment horizontal="right" vertical="center"/>
    </xf>
    <xf numFmtId="165" fontId="2" fillId="5" borderId="31" xfId="0" applyNumberFormat="1" applyFont="1" applyFill="1" applyBorder="1" applyAlignment="1">
      <alignment horizontal="right" vertical="center"/>
    </xf>
    <xf numFmtId="3" fontId="9" fillId="0" borderId="59" xfId="0" applyNumberFormat="1" applyFont="1" applyBorder="1" applyAlignment="1">
      <alignment vertical="center"/>
    </xf>
    <xf numFmtId="3" fontId="15" fillId="0" borderId="11" xfId="4" applyNumberFormat="1" applyFont="1" applyBorder="1" applyAlignment="1">
      <alignment horizontal="left" vertical="center"/>
    </xf>
    <xf numFmtId="0" fontId="14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14" fillId="5" borderId="0" xfId="0" applyFont="1" applyFill="1" applyAlignment="1">
      <alignment vertical="center"/>
    </xf>
    <xf numFmtId="0" fontId="13" fillId="5" borderId="6" xfId="0" applyFont="1" applyFill="1" applyBorder="1" applyAlignment="1">
      <alignment vertical="center"/>
    </xf>
    <xf numFmtId="0" fontId="13" fillId="5" borderId="0" xfId="0" applyFont="1" applyFill="1" applyAlignment="1">
      <alignment vertical="center"/>
    </xf>
    <xf numFmtId="3" fontId="2" fillId="5" borderId="38" xfId="0" applyNumberFormat="1" applyFont="1" applyFill="1" applyBorder="1" applyAlignment="1">
      <alignment horizontal="right" vertical="center"/>
    </xf>
    <xf numFmtId="0" fontId="2" fillId="5" borderId="0" xfId="0" applyFont="1" applyFill="1" applyAlignment="1">
      <alignment vertical="center"/>
    </xf>
    <xf numFmtId="0" fontId="3" fillId="5" borderId="7" xfId="0" applyFont="1" applyFill="1" applyBorder="1" applyAlignment="1">
      <alignment vertical="center"/>
    </xf>
    <xf numFmtId="0" fontId="3" fillId="5" borderId="0" xfId="0" applyFont="1" applyFill="1" applyAlignment="1">
      <alignment vertical="center"/>
    </xf>
    <xf numFmtId="0" fontId="4" fillId="5" borderId="0" xfId="1" applyFill="1"/>
    <xf numFmtId="0" fontId="4" fillId="5" borderId="0" xfId="1" applyFill="1" applyAlignment="1">
      <alignment horizontal="right"/>
    </xf>
    <xf numFmtId="49" fontId="2" fillId="0" borderId="12" xfId="0" applyNumberFormat="1" applyFont="1" applyBorder="1" applyAlignment="1">
      <alignment horizontal="right" vertical="center"/>
    </xf>
    <xf numFmtId="49" fontId="2" fillId="0" borderId="38" xfId="0" applyNumberFormat="1" applyFont="1" applyBorder="1" applyAlignment="1">
      <alignment horizontal="right" vertical="center"/>
    </xf>
    <xf numFmtId="49" fontId="2" fillId="0" borderId="19" xfId="0" applyNumberFormat="1" applyFont="1" applyBorder="1" applyAlignment="1">
      <alignment horizontal="right" vertical="center"/>
    </xf>
    <xf numFmtId="49" fontId="9" fillId="0" borderId="12" xfId="0" applyNumberFormat="1" applyFont="1" applyBorder="1" applyAlignment="1">
      <alignment horizontal="right" vertical="center"/>
    </xf>
    <xf numFmtId="49" fontId="2" fillId="0" borderId="43" xfId="0" applyNumberFormat="1" applyFont="1" applyBorder="1" applyAlignment="1">
      <alignment horizontal="right" vertical="center"/>
    </xf>
    <xf numFmtId="0" fontId="2" fillId="5" borderId="0" xfId="0" applyFont="1" applyFill="1" applyAlignment="1">
      <alignment vertical="top"/>
    </xf>
    <xf numFmtId="3" fontId="3" fillId="0" borderId="27" xfId="0" applyNumberFormat="1" applyFont="1" applyBorder="1" applyAlignment="1">
      <alignment vertical="center"/>
    </xf>
    <xf numFmtId="3" fontId="3" fillId="0" borderId="20" xfId="0" applyNumberFormat="1" applyFont="1" applyBorder="1" applyAlignment="1">
      <alignment vertical="center"/>
    </xf>
    <xf numFmtId="3" fontId="3" fillId="0" borderId="9" xfId="0" applyNumberFormat="1" applyFont="1" applyBorder="1" applyAlignment="1">
      <alignment vertical="center"/>
    </xf>
    <xf numFmtId="3" fontId="3" fillId="0" borderId="22" xfId="0" applyNumberFormat="1" applyFont="1" applyBorder="1" applyAlignment="1">
      <alignment vertical="center"/>
    </xf>
    <xf numFmtId="3" fontId="3" fillId="0" borderId="13" xfId="0" applyNumberFormat="1" applyFont="1" applyBorder="1" applyAlignment="1">
      <alignment vertical="center"/>
    </xf>
    <xf numFmtId="3" fontId="3" fillId="0" borderId="23" xfId="0" applyNumberFormat="1" applyFont="1" applyBorder="1" applyAlignment="1">
      <alignment vertical="center"/>
    </xf>
    <xf numFmtId="3" fontId="16" fillId="2" borderId="0" xfId="0" applyNumberFormat="1" applyFont="1" applyFill="1" applyAlignment="1">
      <alignment vertical="center"/>
    </xf>
    <xf numFmtId="3" fontId="3" fillId="0" borderId="7" xfId="0" applyNumberFormat="1" applyFont="1" applyBorder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62" xfId="0" applyNumberFormat="1" applyFont="1" applyBorder="1" applyAlignment="1">
      <alignment vertical="center"/>
    </xf>
    <xf numFmtId="3" fontId="3" fillId="0" borderId="33" xfId="0" applyNumberFormat="1" applyFont="1" applyBorder="1" applyAlignment="1">
      <alignment vertical="center"/>
    </xf>
    <xf numFmtId="3" fontId="2" fillId="0" borderId="9" xfId="0" applyNumberFormat="1" applyFont="1" applyBorder="1" applyAlignment="1">
      <alignment horizontal="center" vertical="center"/>
    </xf>
    <xf numFmtId="0" fontId="2" fillId="2" borderId="72" xfId="0" applyFont="1" applyFill="1" applyBorder="1" applyAlignment="1">
      <alignment vertical="center"/>
    </xf>
    <xf numFmtId="0" fontId="2" fillId="0" borderId="75" xfId="0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49" fontId="20" fillId="0" borderId="0" xfId="0" applyNumberFormat="1" applyFont="1"/>
    <xf numFmtId="0" fontId="4" fillId="0" borderId="0" xfId="0" applyFont="1"/>
    <xf numFmtId="0" fontId="4" fillId="0" borderId="5" xfId="0" applyFont="1" applyBorder="1"/>
    <xf numFmtId="0" fontId="21" fillId="0" borderId="0" xfId="0" applyFont="1"/>
    <xf numFmtId="0" fontId="22" fillId="0" borderId="0" xfId="0" applyFont="1"/>
    <xf numFmtId="0" fontId="20" fillId="6" borderId="0" xfId="0" applyFont="1" applyFill="1"/>
    <xf numFmtId="0" fontId="20" fillId="0" borderId="0" xfId="0" applyFont="1"/>
    <xf numFmtId="0" fontId="23" fillId="0" borderId="0" xfId="0" applyFont="1"/>
    <xf numFmtId="0" fontId="17" fillId="0" borderId="0" xfId="0" applyFont="1"/>
    <xf numFmtId="0" fontId="6" fillId="0" borderId="0" xfId="0" applyFont="1"/>
    <xf numFmtId="0" fontId="1" fillId="0" borderId="0" xfId="4" applyFont="1"/>
    <xf numFmtId="0" fontId="24" fillId="0" borderId="6" xfId="0" applyFont="1" applyBorder="1" applyAlignment="1">
      <alignment vertical="center"/>
    </xf>
    <xf numFmtId="0" fontId="25" fillId="0" borderId="0" xfId="0" applyFont="1" applyAlignment="1">
      <alignment vertical="center"/>
    </xf>
    <xf numFmtId="0" fontId="2" fillId="0" borderId="0" xfId="1" applyFont="1"/>
    <xf numFmtId="0" fontId="4" fillId="4" borderId="0" xfId="1" applyFill="1" applyAlignment="1">
      <alignment wrapText="1"/>
    </xf>
    <xf numFmtId="0" fontId="0" fillId="4" borderId="0" xfId="0" applyFill="1" applyAlignment="1">
      <alignment wrapText="1"/>
    </xf>
    <xf numFmtId="0" fontId="4" fillId="4" borderId="0" xfId="1" applyFill="1" applyAlignment="1">
      <alignment horizontal="left"/>
    </xf>
    <xf numFmtId="0" fontId="0" fillId="4" borderId="0" xfId="0" applyFill="1" applyAlignment="1">
      <alignment horizontal="left"/>
    </xf>
    <xf numFmtId="0" fontId="4" fillId="5" borderId="0" xfId="1" applyFill="1" applyAlignment="1">
      <alignment wrapText="1"/>
    </xf>
    <xf numFmtId="0" fontId="0" fillId="5" borderId="0" xfId="0" applyFill="1" applyAlignment="1">
      <alignment wrapText="1"/>
    </xf>
    <xf numFmtId="0" fontId="4" fillId="5" borderId="0" xfId="1" applyFill="1"/>
    <xf numFmtId="0" fontId="0" fillId="5" borderId="0" xfId="0" applyFill="1"/>
    <xf numFmtId="0" fontId="0" fillId="4" borderId="0" xfId="0" applyFill="1"/>
    <xf numFmtId="0" fontId="4" fillId="4" borderId="0" xfId="1" applyFill="1"/>
    <xf numFmtId="0" fontId="6" fillId="4" borderId="0" xfId="1" applyFont="1" applyFill="1"/>
    <xf numFmtId="0" fontId="4" fillId="4" borderId="0" xfId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left" wrapText="1"/>
    </xf>
    <xf numFmtId="49" fontId="2" fillId="2" borderId="0" xfId="0" applyNumberFormat="1" applyFont="1" applyFill="1" applyAlignment="1">
      <alignment horizontal="center" vertical="center"/>
    </xf>
    <xf numFmtId="49" fontId="2" fillId="2" borderId="34" xfId="0" applyNumberFormat="1" applyFont="1" applyFill="1" applyBorder="1" applyAlignment="1">
      <alignment horizontal="center" vertical="center"/>
    </xf>
    <xf numFmtId="49" fontId="2" fillId="2" borderId="25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0" borderId="6" xfId="0" applyFont="1" applyBorder="1"/>
    <xf numFmtId="0" fontId="4" fillId="0" borderId="57" xfId="0" applyFont="1" applyBorder="1" applyAlignment="1">
      <alignment vertical="top" wrapText="1"/>
    </xf>
    <xf numFmtId="0" fontId="4" fillId="0" borderId="58" xfId="0" applyFont="1" applyBorder="1" applyAlignment="1">
      <alignment vertical="top" wrapText="1"/>
    </xf>
    <xf numFmtId="0" fontId="4" fillId="0" borderId="59" xfId="0" applyFont="1" applyBorder="1" applyAlignment="1">
      <alignment vertical="top" wrapText="1"/>
    </xf>
    <xf numFmtId="0" fontId="4" fillId="0" borderId="6" xfId="0" applyFont="1" applyBorder="1" applyAlignment="1">
      <alignment vertical="top" wrapText="1"/>
    </xf>
    <xf numFmtId="0" fontId="0" fillId="0" borderId="6" xfId="0" applyBorder="1"/>
  </cellXfs>
  <cellStyles count="5">
    <cellStyle name="Komma 2" xfId="3" xr:uid="{00000000-0005-0000-0000-000000000000}"/>
    <cellStyle name="Link" xfId="4" builtinId="8"/>
    <cellStyle name="Prozent" xfId="2" builtinId="5"/>
    <cellStyle name="Standard" xfId="0" builtinId="0"/>
    <cellStyle name="Standard_Tabellen_Stat_03 zum Bericht" xfId="1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hyperlink" Target="https://www.ebp.ch/de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533400</xdr:colOff>
      <xdr:row>5</xdr:row>
      <xdr:rowOff>82550</xdr:rowOff>
    </xdr:to>
    <xdr:pic>
      <xdr:nvPicPr>
        <xdr:cNvPr id="2" name="Grafik 1" descr="Logo_color">
          <a:extLst>
            <a:ext uri="{FF2B5EF4-FFF2-40B4-BE49-F238E27FC236}">
              <a16:creationId xmlns:a16="http://schemas.microsoft.com/office/drawing/2014/main" id="{1220603A-BEA4-4D9B-9AAE-9783B567A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574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542925</xdr:colOff>
      <xdr:row>0</xdr:row>
      <xdr:rowOff>66675</xdr:rowOff>
    </xdr:from>
    <xdr:to>
      <xdr:col>7</xdr:col>
      <xdr:colOff>11000</xdr:colOff>
      <xdr:row>3</xdr:row>
      <xdr:rowOff>9935</xdr:rowOff>
    </xdr:to>
    <xdr:pic>
      <xdr:nvPicPr>
        <xdr:cNvPr id="3" name="Grafik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1C4BB31-93F7-5090-C70D-5CC35262AF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4925" y="66675"/>
          <a:ext cx="900000" cy="2702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E1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500000" mc:Ignorable="a14" a14:legacySpreadsheetColorIndex="8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  <a:extLst>
          <a:ext uri="{53640926-AAD7-44D8-BBD7-CCE9431645EC}">
            <a14:shadowObscured xmlns:a14="http://schemas.microsoft.com/office/drawing/2010/main" val="1"/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1.bin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bp.ch/de" TargetMode="External"/><Relationship Id="rId4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5.bin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6.bin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7.bin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8.bin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9.bin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0.bin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1.bin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2.bin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3.bin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1B9DE-1FC3-4CF1-B060-60139F44D426}">
  <sheetPr>
    <pageSetUpPr fitToPage="1"/>
  </sheetPr>
  <dimension ref="A1:G54"/>
  <sheetViews>
    <sheetView showGridLines="0" tabSelected="1" view="pageLayout" zoomScaleNormal="100" zoomScaleSheetLayoutView="70" workbookViewId="0">
      <selection activeCell="F61" sqref="F61"/>
    </sheetView>
  </sheetViews>
  <sheetFormatPr baseColWidth="10" defaultColWidth="11.42578125" defaultRowHeight="12.75"/>
  <cols>
    <col min="1" max="6" width="11.42578125" style="267"/>
    <col min="7" max="7" width="21.42578125" style="267" customWidth="1"/>
    <col min="8" max="16384" width="11.42578125" style="267"/>
  </cols>
  <sheetData>
    <row r="1" spans="1:7" s="264" customFormat="1" ht="9.75">
      <c r="D1" s="264" t="s">
        <v>295</v>
      </c>
    </row>
    <row r="2" spans="1:7" s="264" customFormat="1" ht="9.75">
      <c r="D2" s="264" t="s">
        <v>296</v>
      </c>
    </row>
    <row r="3" spans="1:7" s="264" customFormat="1" ht="6" customHeight="1"/>
    <row r="4" spans="1:7" s="264" customFormat="1" ht="9.75">
      <c r="D4" s="265" t="s">
        <v>297</v>
      </c>
    </row>
    <row r="5" spans="1:7" s="264" customFormat="1" ht="9.75"/>
    <row r="9" spans="1:7" ht="14.25">
      <c r="A9" s="266" t="s">
        <v>319</v>
      </c>
    </row>
    <row r="10" spans="1:7">
      <c r="A10" s="268"/>
      <c r="B10" s="268"/>
      <c r="C10" s="268"/>
      <c r="D10" s="268"/>
      <c r="E10" s="268"/>
      <c r="F10" s="268"/>
      <c r="G10" s="268"/>
    </row>
    <row r="12" spans="1:7" s="269" customFormat="1" ht="27">
      <c r="A12" s="269" t="s">
        <v>298</v>
      </c>
    </row>
    <row r="14" spans="1:7" s="270" customFormat="1" ht="26.25">
      <c r="A14" s="270" t="str">
        <f>+"Erhebung für das Jahr "&amp;YEAR(A9)-1</f>
        <v>Erhebung für das Jahr 2023</v>
      </c>
    </row>
    <row r="17" spans="1:7" s="270" customFormat="1" ht="26.25">
      <c r="A17" s="270" t="s">
        <v>318</v>
      </c>
    </row>
    <row r="18" spans="1:7" ht="7.5" customHeight="1"/>
    <row r="19" spans="1:7">
      <c r="A19" s="268"/>
      <c r="B19" s="268"/>
      <c r="C19" s="268"/>
      <c r="D19" s="268"/>
      <c r="E19" s="268"/>
      <c r="F19" s="268"/>
      <c r="G19" s="268"/>
    </row>
    <row r="22" spans="1:7" s="272" customFormat="1" ht="14.25">
      <c r="A22" s="271" t="str">
        <f>+"Der Vorabzug enthält die Ergebnisse der Holzenergiestatistik "&amp;YEAR(A9)-1&amp;" in Tabellenform."</f>
        <v>Der Vorabzug enthält die Ergebnisse der Holzenergiestatistik 2023 in Tabellenform.</v>
      </c>
      <c r="B22" s="271"/>
      <c r="C22" s="271"/>
      <c r="D22" s="271"/>
      <c r="E22" s="271"/>
      <c r="F22" s="271"/>
      <c r="G22" s="271"/>
    </row>
    <row r="23" spans="1:7" s="272" customFormat="1" ht="14.25">
      <c r="A23" s="271" t="str">
        <f>+"Der Bericht zur Holzenergiestatistik "&amp;YEAR(A9)-1&amp;" mit Erläuterungen zu den Ergebnissen erscheint im"</f>
        <v>Der Bericht zur Holzenergiestatistik 2023 mit Erläuterungen zu den Ergebnissen erscheint im</v>
      </c>
      <c r="B23" s="271"/>
      <c r="C23" s="271"/>
      <c r="D23" s="271"/>
      <c r="E23" s="271"/>
      <c r="F23" s="271"/>
      <c r="G23" s="271"/>
    </row>
    <row r="24" spans="1:7" s="272" customFormat="1" ht="14.25">
      <c r="A24" s="271" t="str">
        <f>+"August "&amp;YEAR(A9)&amp;". Für Erklärungen zur Methodik, zu den Abgrenzungen und Definitionen der Be-"</f>
        <v>August 2024. Für Erklärungen zur Methodik, zu den Abgrenzungen und Definitionen der Be-</v>
      </c>
      <c r="B24" s="271"/>
      <c r="C24" s="271"/>
      <c r="D24" s="271"/>
      <c r="E24" s="271"/>
      <c r="F24" s="271"/>
      <c r="G24" s="271"/>
    </row>
    <row r="25" spans="1:7" s="272" customFormat="1" ht="14.25">
      <c r="A25" s="271" t="s">
        <v>299</v>
      </c>
      <c r="B25" s="271"/>
      <c r="C25" s="271"/>
      <c r="D25" s="271"/>
      <c r="E25" s="271"/>
      <c r="F25" s="271"/>
      <c r="G25" s="271"/>
    </row>
    <row r="26" spans="1:7" s="272" customFormat="1" ht="14.25">
      <c r="A26" s="271" t="str">
        <f>+"Jahr "&amp;YEAR(A9)-2&amp;""" verwiesen. Dieser Bericht kann unter www.bfe.admin.ch Themen ""Versorgung"","</f>
        <v>Jahr 2022" verwiesen. Dieser Bericht kann unter www.bfe.admin.ch Themen "Versorgung",</v>
      </c>
      <c r="B26" s="271"/>
      <c r="C26" s="271"/>
      <c r="D26" s="271"/>
      <c r="E26" s="271"/>
      <c r="F26" s="271"/>
      <c r="G26" s="271"/>
    </row>
    <row r="27" spans="1:7" s="272" customFormat="1" ht="14.25">
      <c r="A27" s="271" t="s">
        <v>300</v>
      </c>
      <c r="B27" s="271"/>
      <c r="C27" s="271"/>
      <c r="D27" s="271"/>
      <c r="E27" s="271"/>
      <c r="F27" s="271"/>
      <c r="G27" s="271"/>
    </row>
    <row r="28" spans="1:7" ht="14.25">
      <c r="A28" s="271" t="s">
        <v>301</v>
      </c>
      <c r="B28" s="271"/>
      <c r="C28" s="271"/>
      <c r="D28" s="271"/>
      <c r="E28" s="271"/>
      <c r="F28" s="271"/>
      <c r="G28" s="271"/>
    </row>
    <row r="33" spans="1:1" s="272" customFormat="1" ht="15">
      <c r="A33" s="273" t="s">
        <v>302</v>
      </c>
    </row>
    <row r="34" spans="1:1" s="272" customFormat="1" ht="14.25">
      <c r="A34" s="272" t="s">
        <v>303</v>
      </c>
    </row>
    <row r="35" spans="1:1" s="272" customFormat="1" ht="14.25"/>
    <row r="36" spans="1:1" s="272" customFormat="1" ht="15">
      <c r="A36" s="273" t="s">
        <v>304</v>
      </c>
    </row>
    <row r="37" spans="1:1" s="272" customFormat="1" ht="14.25">
      <c r="A37" s="272" t="s">
        <v>310</v>
      </c>
    </row>
    <row r="38" spans="1:1" s="272" customFormat="1" ht="14.25">
      <c r="A38" s="276" t="s">
        <v>311</v>
      </c>
    </row>
    <row r="39" spans="1:1" s="272" customFormat="1" ht="14.25"/>
    <row r="40" spans="1:1" s="272" customFormat="1" ht="15">
      <c r="A40" s="273" t="s">
        <v>305</v>
      </c>
    </row>
    <row r="41" spans="1:1" s="272" customFormat="1" ht="14.25">
      <c r="A41" s="272" t="s">
        <v>312</v>
      </c>
    </row>
    <row r="42" spans="1:1" s="272" customFormat="1" ht="14.25">
      <c r="A42" s="272" t="s">
        <v>313</v>
      </c>
    </row>
    <row r="43" spans="1:1" s="272" customFormat="1" ht="14.25"/>
    <row r="44" spans="1:1" s="272" customFormat="1" ht="14.25">
      <c r="A44" s="272" t="s">
        <v>306</v>
      </c>
    </row>
    <row r="48" spans="1:1" s="274" customFormat="1" ht="15">
      <c r="A48" s="272" t="s">
        <v>307</v>
      </c>
    </row>
    <row r="52" spans="1:1">
      <c r="A52" s="275" t="s">
        <v>297</v>
      </c>
    </row>
    <row r="53" spans="1:1">
      <c r="A53" s="267" t="s">
        <v>308</v>
      </c>
    </row>
    <row r="54" spans="1:1">
      <c r="A54" s="267" t="s">
        <v>309</v>
      </c>
    </row>
  </sheetData>
  <hyperlinks>
    <hyperlink ref="A38" r:id="rId1" xr:uid="{F34895BE-5229-4D99-B15C-E78F467700E5}"/>
  </hyperlinks>
  <pageMargins left="0.70866141732283472" right="0.70866141732283472" top="0.78740157480314965" bottom="0.78740157480314965" header="0.31496062992125984" footer="0.31496062992125984"/>
  <pageSetup paperSize="9" scale="86" fitToHeight="0" orientation="portrait" r:id="rId2"/>
  <headerFooter alignWithMargins="0"/>
  <customProperties>
    <customPr name="EpmWorksheetKeyString_GUID" r:id="rId3"/>
  </customProperties>
  <drawing r:id="rId4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7">
    <pageSetUpPr fitToPage="1"/>
  </sheetPr>
  <dimension ref="A1:AJ40"/>
  <sheetViews>
    <sheetView view="pageLayout" topLeftCell="A13" zoomScale="70" zoomScaleNormal="100" zoomScalePageLayoutView="70" workbookViewId="0">
      <selection activeCell="C2" sqref="C2:AJ26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8.85546875" style="17" bestFit="1" customWidth="1"/>
    <col min="4" max="7" width="8.85546875" style="17" hidden="1" customWidth="1"/>
    <col min="8" max="8" width="8.85546875" style="17" bestFit="1" customWidth="1"/>
    <col min="9" max="10" width="8.85546875" style="17" hidden="1" customWidth="1"/>
    <col min="11" max="11" width="8.42578125" style="17" hidden="1" customWidth="1"/>
    <col min="12" max="12" width="8.85546875" style="17" hidden="1" customWidth="1"/>
    <col min="13" max="13" width="8.85546875" style="17" bestFit="1" customWidth="1"/>
    <col min="14" max="14" width="8.42578125" style="17" hidden="1" customWidth="1"/>
    <col min="15" max="15" width="8.85546875" style="17" hidden="1" customWidth="1"/>
    <col min="16" max="16" width="8.42578125" style="17" hidden="1" customWidth="1"/>
    <col min="17" max="17" width="8.85546875" style="17" hidden="1" customWidth="1"/>
    <col min="18" max="25" width="8.85546875" style="17" bestFit="1" customWidth="1"/>
    <col min="26" max="26" width="8.42578125" style="17" bestFit="1" customWidth="1"/>
    <col min="27" max="30" width="8.85546875" style="17" bestFit="1" customWidth="1"/>
    <col min="31" max="31" width="8.42578125" style="17" bestFit="1" customWidth="1"/>
    <col min="32" max="35" width="9.140625" style="17" bestFit="1" customWidth="1"/>
    <col min="36" max="36" width="9.42578125" style="17" bestFit="1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  <c r="AJ2" s="34">
        <v>0</v>
      </c>
    </row>
    <row r="3" spans="1:36" ht="14.1" customHeight="1">
      <c r="A3" s="19">
        <v>2</v>
      </c>
      <c r="B3" s="20" t="s">
        <v>10</v>
      </c>
      <c r="C3" s="21">
        <v>29964</v>
      </c>
      <c r="D3" s="22">
        <v>37183</v>
      </c>
      <c r="E3" s="22">
        <v>43963</v>
      </c>
      <c r="F3" s="22">
        <v>49826</v>
      </c>
      <c r="G3" s="22">
        <v>55179</v>
      </c>
      <c r="H3" s="22">
        <v>60753</v>
      </c>
      <c r="I3" s="22">
        <v>67558</v>
      </c>
      <c r="J3" s="22">
        <v>74430</v>
      </c>
      <c r="K3" s="22">
        <v>81312</v>
      </c>
      <c r="L3" s="22">
        <v>87176</v>
      </c>
      <c r="M3" s="22">
        <v>92605</v>
      </c>
      <c r="N3" s="22">
        <v>95878</v>
      </c>
      <c r="O3" s="22">
        <v>98896</v>
      </c>
      <c r="P3" s="22">
        <v>101355</v>
      </c>
      <c r="Q3" s="22">
        <v>103460</v>
      </c>
      <c r="R3" s="22">
        <v>105393</v>
      </c>
      <c r="S3" s="22">
        <v>111395</v>
      </c>
      <c r="T3" s="22">
        <v>116758</v>
      </c>
      <c r="U3" s="22">
        <v>122646</v>
      </c>
      <c r="V3" s="22">
        <v>128656</v>
      </c>
      <c r="W3" s="22">
        <v>128629</v>
      </c>
      <c r="X3" s="22">
        <v>126168</v>
      </c>
      <c r="Y3" s="22">
        <v>124118</v>
      </c>
      <c r="Z3" s="22">
        <v>122959</v>
      </c>
      <c r="AA3" s="22">
        <v>120419</v>
      </c>
      <c r="AB3" s="22">
        <v>116021</v>
      </c>
      <c r="AC3" s="22">
        <v>110025</v>
      </c>
      <c r="AD3" s="22">
        <v>104038</v>
      </c>
      <c r="AE3" s="22">
        <v>98019</v>
      </c>
      <c r="AF3" s="22">
        <v>93061</v>
      </c>
      <c r="AG3" s="22">
        <v>88349</v>
      </c>
      <c r="AH3" s="22">
        <v>84436</v>
      </c>
      <c r="AI3" s="22">
        <v>80805</v>
      </c>
      <c r="AJ3" s="22">
        <v>77093</v>
      </c>
    </row>
    <row r="4" spans="1:36" ht="14.1" customHeight="1">
      <c r="A4" s="19">
        <v>3</v>
      </c>
      <c r="B4" s="20" t="s">
        <v>11</v>
      </c>
      <c r="C4" s="21">
        <v>165904</v>
      </c>
      <c r="D4" s="22">
        <v>184061</v>
      </c>
      <c r="E4" s="22">
        <v>200862</v>
      </c>
      <c r="F4" s="22">
        <v>213373</v>
      </c>
      <c r="G4" s="22">
        <v>230237</v>
      </c>
      <c r="H4" s="22">
        <v>246456</v>
      </c>
      <c r="I4" s="22">
        <v>261399</v>
      </c>
      <c r="J4" s="22">
        <v>280557</v>
      </c>
      <c r="K4" s="22">
        <v>301506</v>
      </c>
      <c r="L4" s="22">
        <v>316879</v>
      </c>
      <c r="M4" s="22">
        <v>324754</v>
      </c>
      <c r="N4" s="22">
        <v>318597</v>
      </c>
      <c r="O4" s="22">
        <v>332919</v>
      </c>
      <c r="P4" s="22">
        <v>350400</v>
      </c>
      <c r="Q4" s="22">
        <v>365837</v>
      </c>
      <c r="R4" s="22">
        <v>385648</v>
      </c>
      <c r="S4" s="22">
        <v>415972</v>
      </c>
      <c r="T4" s="22">
        <v>443529</v>
      </c>
      <c r="U4" s="22">
        <v>471498</v>
      </c>
      <c r="V4" s="22">
        <v>498531</v>
      </c>
      <c r="W4" s="22">
        <v>514885</v>
      </c>
      <c r="X4" s="22">
        <v>516401</v>
      </c>
      <c r="Y4" s="22">
        <v>519152</v>
      </c>
      <c r="Z4" s="22">
        <v>526161</v>
      </c>
      <c r="AA4" s="22">
        <v>524967</v>
      </c>
      <c r="AB4" s="22">
        <v>523723</v>
      </c>
      <c r="AC4" s="22">
        <v>521952</v>
      </c>
      <c r="AD4" s="22">
        <v>515810</v>
      </c>
      <c r="AE4" s="22">
        <v>505536</v>
      </c>
      <c r="AF4" s="22">
        <v>491180</v>
      </c>
      <c r="AG4" s="22">
        <v>481230</v>
      </c>
      <c r="AH4" s="22">
        <v>463974</v>
      </c>
      <c r="AI4" s="22">
        <v>449932</v>
      </c>
      <c r="AJ4" s="22">
        <v>432415</v>
      </c>
    </row>
    <row r="5" spans="1:36" ht="14.1" customHeight="1">
      <c r="A5" s="19" t="s">
        <v>68</v>
      </c>
      <c r="B5" s="20" t="s">
        <v>12</v>
      </c>
      <c r="C5" s="21">
        <v>325951</v>
      </c>
      <c r="D5" s="22">
        <v>320300</v>
      </c>
      <c r="E5" s="22">
        <v>313527</v>
      </c>
      <c r="F5" s="22">
        <v>307218</v>
      </c>
      <c r="G5" s="22">
        <v>299518</v>
      </c>
      <c r="H5" s="22">
        <v>270525</v>
      </c>
      <c r="I5" s="22">
        <v>266888</v>
      </c>
      <c r="J5" s="22">
        <v>257055</v>
      </c>
      <c r="K5" s="22">
        <v>236704</v>
      </c>
      <c r="L5" s="22">
        <v>217397</v>
      </c>
      <c r="M5" s="22">
        <v>197653</v>
      </c>
      <c r="N5" s="22">
        <v>163490</v>
      </c>
      <c r="O5" s="22">
        <v>144371</v>
      </c>
      <c r="P5" s="22">
        <v>131860</v>
      </c>
      <c r="Q5" s="22">
        <v>120466</v>
      </c>
      <c r="R5" s="22">
        <v>109390</v>
      </c>
      <c r="S5" s="22">
        <v>99031</v>
      </c>
      <c r="T5" s="22">
        <v>87220</v>
      </c>
      <c r="U5" s="22">
        <v>72955</v>
      </c>
      <c r="V5" s="22">
        <v>61084</v>
      </c>
      <c r="W5" s="22">
        <v>48899</v>
      </c>
      <c r="X5" s="22">
        <v>43807</v>
      </c>
      <c r="Y5" s="22">
        <v>39503</v>
      </c>
      <c r="Z5" s="22">
        <v>34903</v>
      </c>
      <c r="AA5" s="22">
        <v>30161</v>
      </c>
      <c r="AB5" s="22">
        <v>26034</v>
      </c>
      <c r="AC5" s="22">
        <v>22415</v>
      </c>
      <c r="AD5" s="22">
        <v>18233</v>
      </c>
      <c r="AE5" s="22">
        <v>17809</v>
      </c>
      <c r="AF5" s="22">
        <v>17550</v>
      </c>
      <c r="AG5" s="22">
        <v>16335</v>
      </c>
      <c r="AH5" s="22">
        <v>16290</v>
      </c>
      <c r="AI5" s="22">
        <v>17535</v>
      </c>
      <c r="AJ5" s="22">
        <v>18347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517</v>
      </c>
      <c r="L6" s="22">
        <v>863</v>
      </c>
      <c r="M6" s="22">
        <v>1590</v>
      </c>
      <c r="N6" s="22">
        <v>2674</v>
      </c>
      <c r="O6" s="22">
        <v>4613</v>
      </c>
      <c r="P6" s="22">
        <v>6192</v>
      </c>
      <c r="Q6" s="22">
        <v>8162</v>
      </c>
      <c r="R6" s="22">
        <v>10532</v>
      </c>
      <c r="S6" s="22">
        <v>15077</v>
      </c>
      <c r="T6" s="22">
        <v>19067</v>
      </c>
      <c r="U6" s="22">
        <v>23417</v>
      </c>
      <c r="V6" s="22">
        <v>27689</v>
      </c>
      <c r="W6" s="22">
        <v>31988</v>
      </c>
      <c r="X6" s="22">
        <v>35112</v>
      </c>
      <c r="Y6" s="22">
        <v>38237</v>
      </c>
      <c r="Z6" s="22">
        <v>40832</v>
      </c>
      <c r="AA6" s="22">
        <v>43147</v>
      </c>
      <c r="AB6" s="22">
        <v>45113</v>
      </c>
      <c r="AC6" s="22">
        <v>46468</v>
      </c>
      <c r="AD6" s="22">
        <v>47117</v>
      </c>
      <c r="AE6" s="22">
        <v>48101</v>
      </c>
      <c r="AF6" s="22">
        <v>47392</v>
      </c>
      <c r="AG6" s="22">
        <v>47584</v>
      </c>
      <c r="AH6" s="22">
        <v>46285</v>
      </c>
      <c r="AI6" s="22">
        <v>46151</v>
      </c>
      <c r="AJ6" s="22">
        <v>45992</v>
      </c>
    </row>
    <row r="7" spans="1:36" ht="14.1" customHeight="1">
      <c r="A7" s="19">
        <v>5</v>
      </c>
      <c r="B7" s="20" t="s">
        <v>13</v>
      </c>
      <c r="C7" s="21">
        <v>743627</v>
      </c>
      <c r="D7" s="22">
        <v>713061</v>
      </c>
      <c r="E7" s="22">
        <v>681957</v>
      </c>
      <c r="F7" s="22">
        <v>650357</v>
      </c>
      <c r="G7" s="22">
        <v>619405</v>
      </c>
      <c r="H7" s="22">
        <v>592349</v>
      </c>
      <c r="I7" s="22">
        <v>573424</v>
      </c>
      <c r="J7" s="22">
        <v>556475</v>
      </c>
      <c r="K7" s="22">
        <v>538386</v>
      </c>
      <c r="L7" s="22">
        <v>526973</v>
      </c>
      <c r="M7" s="22">
        <v>511786</v>
      </c>
      <c r="N7" s="22">
        <v>515990</v>
      </c>
      <c r="O7" s="22">
        <v>519275</v>
      </c>
      <c r="P7" s="22">
        <v>520816</v>
      </c>
      <c r="Q7" s="22">
        <v>519903</v>
      </c>
      <c r="R7" s="22">
        <v>518113</v>
      </c>
      <c r="S7" s="22">
        <v>532688</v>
      </c>
      <c r="T7" s="22">
        <v>544160</v>
      </c>
      <c r="U7" s="22">
        <v>561399</v>
      </c>
      <c r="V7" s="22">
        <v>585946</v>
      </c>
      <c r="W7" s="22">
        <v>611804</v>
      </c>
      <c r="X7" s="22">
        <v>624959</v>
      </c>
      <c r="Y7" s="22">
        <v>642182</v>
      </c>
      <c r="Z7" s="22">
        <v>661248</v>
      </c>
      <c r="AA7" s="22">
        <v>680394</v>
      </c>
      <c r="AB7" s="22">
        <v>695616</v>
      </c>
      <c r="AC7" s="22">
        <v>702392</v>
      </c>
      <c r="AD7" s="22">
        <v>706606</v>
      </c>
      <c r="AE7" s="22">
        <v>711299</v>
      </c>
      <c r="AF7" s="22">
        <v>714678</v>
      </c>
      <c r="AG7" s="22">
        <v>718919</v>
      </c>
      <c r="AH7" s="22">
        <v>724448</v>
      </c>
      <c r="AI7" s="22">
        <v>729625</v>
      </c>
      <c r="AJ7" s="22">
        <v>739955</v>
      </c>
    </row>
    <row r="8" spans="1:36" ht="14.1" customHeight="1">
      <c r="A8" s="19">
        <v>6</v>
      </c>
      <c r="B8" s="20" t="s">
        <v>14</v>
      </c>
      <c r="C8" s="21">
        <v>571190</v>
      </c>
      <c r="D8" s="22">
        <v>544041</v>
      </c>
      <c r="E8" s="22">
        <v>511587</v>
      </c>
      <c r="F8" s="22">
        <v>476557</v>
      </c>
      <c r="G8" s="22">
        <v>444255</v>
      </c>
      <c r="H8" s="22">
        <v>409536</v>
      </c>
      <c r="I8" s="22">
        <v>383394</v>
      </c>
      <c r="J8" s="22">
        <v>349179</v>
      </c>
      <c r="K8" s="22">
        <v>314884</v>
      </c>
      <c r="L8" s="22">
        <v>283911</v>
      </c>
      <c r="M8" s="22">
        <v>258993</v>
      </c>
      <c r="N8" s="22">
        <v>251069</v>
      </c>
      <c r="O8" s="22">
        <v>242872</v>
      </c>
      <c r="P8" s="22">
        <v>234741</v>
      </c>
      <c r="Q8" s="22">
        <v>224713</v>
      </c>
      <c r="R8" s="22">
        <v>217144</v>
      </c>
      <c r="S8" s="22">
        <v>198086</v>
      </c>
      <c r="T8" s="22">
        <v>180379</v>
      </c>
      <c r="U8" s="22">
        <v>164197</v>
      </c>
      <c r="V8" s="22">
        <v>150005</v>
      </c>
      <c r="W8" s="22">
        <v>131911</v>
      </c>
      <c r="X8" s="22">
        <v>119357</v>
      </c>
      <c r="Y8" s="22">
        <v>116560</v>
      </c>
      <c r="Z8" s="22">
        <v>110750</v>
      </c>
      <c r="AA8" s="22">
        <v>104008</v>
      </c>
      <c r="AB8" s="22">
        <v>98879</v>
      </c>
      <c r="AC8" s="22">
        <v>90904</v>
      </c>
      <c r="AD8" s="22">
        <v>84421</v>
      </c>
      <c r="AE8" s="22">
        <v>78982</v>
      </c>
      <c r="AF8" s="22">
        <v>74564</v>
      </c>
      <c r="AG8" s="22">
        <v>70281</v>
      </c>
      <c r="AH8" s="22">
        <v>67367</v>
      </c>
      <c r="AI8" s="22">
        <v>65732</v>
      </c>
      <c r="AJ8" s="22">
        <v>59918</v>
      </c>
    </row>
    <row r="9" spans="1:36" ht="14.1" customHeight="1">
      <c r="A9" s="19">
        <v>7</v>
      </c>
      <c r="B9" s="20" t="s">
        <v>15</v>
      </c>
      <c r="C9" s="21">
        <v>942207</v>
      </c>
      <c r="D9" s="22">
        <v>921621</v>
      </c>
      <c r="E9" s="22">
        <v>896834</v>
      </c>
      <c r="F9" s="22">
        <v>871946</v>
      </c>
      <c r="G9" s="22">
        <v>846410</v>
      </c>
      <c r="H9" s="22">
        <v>815870</v>
      </c>
      <c r="I9" s="22">
        <v>785126</v>
      </c>
      <c r="J9" s="22">
        <v>755192</v>
      </c>
      <c r="K9" s="22">
        <v>724099</v>
      </c>
      <c r="L9" s="22">
        <v>694642</v>
      </c>
      <c r="M9" s="22">
        <v>664075</v>
      </c>
      <c r="N9" s="22">
        <v>634569</v>
      </c>
      <c r="O9" s="22">
        <v>603066</v>
      </c>
      <c r="P9" s="22">
        <v>571935</v>
      </c>
      <c r="Q9" s="22">
        <v>539836</v>
      </c>
      <c r="R9" s="22">
        <v>507637</v>
      </c>
      <c r="S9" s="22">
        <v>468678</v>
      </c>
      <c r="T9" s="22">
        <v>418637</v>
      </c>
      <c r="U9" s="22">
        <v>380119</v>
      </c>
      <c r="V9" s="22">
        <v>343969</v>
      </c>
      <c r="W9" s="22">
        <v>284917</v>
      </c>
      <c r="X9" s="22">
        <v>233294</v>
      </c>
      <c r="Y9" s="22">
        <v>189891</v>
      </c>
      <c r="Z9" s="22">
        <v>148930</v>
      </c>
      <c r="AA9" s="22">
        <v>116273</v>
      </c>
      <c r="AB9" s="22">
        <v>109701</v>
      </c>
      <c r="AC9" s="22">
        <v>103273</v>
      </c>
      <c r="AD9" s="22">
        <v>97426</v>
      </c>
      <c r="AE9" s="22">
        <v>92949</v>
      </c>
      <c r="AF9" s="22">
        <v>88253</v>
      </c>
      <c r="AG9" s="22">
        <v>84644</v>
      </c>
      <c r="AH9" s="22">
        <v>80187</v>
      </c>
      <c r="AI9" s="22">
        <v>78148</v>
      </c>
      <c r="AJ9" s="22">
        <v>75735</v>
      </c>
    </row>
    <row r="10" spans="1:36" ht="14.1" customHeight="1">
      <c r="A10" s="19">
        <v>8</v>
      </c>
      <c r="B10" s="20" t="s">
        <v>71</v>
      </c>
      <c r="C10" s="21">
        <v>852343</v>
      </c>
      <c r="D10" s="22">
        <v>874737</v>
      </c>
      <c r="E10" s="22">
        <v>883468</v>
      </c>
      <c r="F10" s="22">
        <v>890095</v>
      </c>
      <c r="G10" s="22">
        <v>895365</v>
      </c>
      <c r="H10" s="22">
        <v>887606</v>
      </c>
      <c r="I10" s="22">
        <v>897676</v>
      </c>
      <c r="J10" s="22">
        <v>902921</v>
      </c>
      <c r="K10" s="22">
        <v>901590</v>
      </c>
      <c r="L10" s="22">
        <v>895582</v>
      </c>
      <c r="M10" s="22">
        <v>899331</v>
      </c>
      <c r="N10" s="22">
        <v>910945</v>
      </c>
      <c r="O10" s="22">
        <v>912873</v>
      </c>
      <c r="P10" s="22">
        <v>902213</v>
      </c>
      <c r="Q10" s="22">
        <v>892246</v>
      </c>
      <c r="R10" s="22">
        <v>878529</v>
      </c>
      <c r="S10" s="22">
        <v>867746</v>
      </c>
      <c r="T10" s="22">
        <v>853912</v>
      </c>
      <c r="U10" s="22">
        <v>847999</v>
      </c>
      <c r="V10" s="22">
        <v>835820</v>
      </c>
      <c r="W10" s="22">
        <v>787584</v>
      </c>
      <c r="X10" s="22">
        <v>721504</v>
      </c>
      <c r="Y10" s="22">
        <v>678723</v>
      </c>
      <c r="Z10" s="22">
        <v>639047</v>
      </c>
      <c r="AA10" s="22">
        <v>584976</v>
      </c>
      <c r="AB10" s="22">
        <v>568886</v>
      </c>
      <c r="AC10" s="22">
        <v>548776</v>
      </c>
      <c r="AD10" s="22">
        <v>531939</v>
      </c>
      <c r="AE10" s="22">
        <v>518668</v>
      </c>
      <c r="AF10" s="22">
        <v>510887</v>
      </c>
      <c r="AG10" s="22">
        <v>489972</v>
      </c>
      <c r="AH10" s="22">
        <v>461497</v>
      </c>
      <c r="AI10" s="22">
        <v>441747</v>
      </c>
      <c r="AJ10" s="22">
        <v>432495</v>
      </c>
    </row>
    <row r="11" spans="1:36" ht="14.1" customHeight="1">
      <c r="A11" s="19">
        <v>9</v>
      </c>
      <c r="B11" s="20" t="s">
        <v>72</v>
      </c>
      <c r="C11" s="21">
        <v>14684</v>
      </c>
      <c r="D11" s="22">
        <v>15988</v>
      </c>
      <c r="E11" s="22">
        <v>18164</v>
      </c>
      <c r="F11" s="22">
        <v>21222</v>
      </c>
      <c r="G11" s="22">
        <v>25039</v>
      </c>
      <c r="H11" s="22">
        <v>29586</v>
      </c>
      <c r="I11" s="22">
        <v>33637</v>
      </c>
      <c r="J11" s="22">
        <v>37047</v>
      </c>
      <c r="K11" s="22">
        <v>40066</v>
      </c>
      <c r="L11" s="22">
        <v>42982</v>
      </c>
      <c r="M11" s="22">
        <v>46819</v>
      </c>
      <c r="N11" s="22">
        <v>52767</v>
      </c>
      <c r="O11" s="22">
        <v>56939</v>
      </c>
      <c r="P11" s="22">
        <v>60036</v>
      </c>
      <c r="Q11" s="22">
        <v>63388</v>
      </c>
      <c r="R11" s="22">
        <v>66340</v>
      </c>
      <c r="S11" s="22">
        <v>68856</v>
      </c>
      <c r="T11" s="22">
        <v>70935</v>
      </c>
      <c r="U11" s="22">
        <v>73690</v>
      </c>
      <c r="V11" s="22">
        <v>75267</v>
      </c>
      <c r="W11" s="22">
        <v>76514</v>
      </c>
      <c r="X11" s="22">
        <v>76916</v>
      </c>
      <c r="Y11" s="22">
        <v>77056</v>
      </c>
      <c r="Z11" s="22">
        <v>75807</v>
      </c>
      <c r="AA11" s="22">
        <v>74029</v>
      </c>
      <c r="AB11" s="22">
        <v>71110</v>
      </c>
      <c r="AC11" s="22">
        <v>68096</v>
      </c>
      <c r="AD11" s="22">
        <v>66509</v>
      </c>
      <c r="AE11" s="22">
        <v>65345</v>
      </c>
      <c r="AF11" s="22">
        <v>63499</v>
      </c>
      <c r="AG11" s="22">
        <v>60060</v>
      </c>
      <c r="AH11" s="22">
        <v>54936</v>
      </c>
      <c r="AI11" s="22">
        <v>51239</v>
      </c>
      <c r="AJ11" s="22">
        <v>48969</v>
      </c>
    </row>
    <row r="12" spans="1:36" ht="14.1" customHeight="1">
      <c r="A12" s="19">
        <v>10</v>
      </c>
      <c r="B12" s="20" t="s">
        <v>16</v>
      </c>
      <c r="C12" s="21">
        <v>226953</v>
      </c>
      <c r="D12" s="22">
        <v>226452</v>
      </c>
      <c r="E12" s="22">
        <v>222920</v>
      </c>
      <c r="F12" s="22">
        <v>217033</v>
      </c>
      <c r="G12" s="22">
        <v>209326</v>
      </c>
      <c r="H12" s="22">
        <v>199031</v>
      </c>
      <c r="I12" s="22">
        <v>186463</v>
      </c>
      <c r="J12" s="22">
        <v>173081</v>
      </c>
      <c r="K12" s="22">
        <v>157313</v>
      </c>
      <c r="L12" s="22">
        <v>139173</v>
      </c>
      <c r="M12" s="22">
        <v>118948</v>
      </c>
      <c r="N12" s="22">
        <v>96807</v>
      </c>
      <c r="O12" s="22">
        <v>81412</v>
      </c>
      <c r="P12" s="22">
        <v>70146</v>
      </c>
      <c r="Q12" s="22">
        <v>61153</v>
      </c>
      <c r="R12" s="22">
        <v>54917</v>
      </c>
      <c r="S12" s="22">
        <v>49749</v>
      </c>
      <c r="T12" s="22">
        <v>45400</v>
      </c>
      <c r="U12" s="22">
        <v>41216</v>
      </c>
      <c r="V12" s="22">
        <v>35824</v>
      </c>
      <c r="W12" s="22">
        <v>31053</v>
      </c>
      <c r="X12" s="22">
        <v>27179</v>
      </c>
      <c r="Y12" s="22">
        <v>24161</v>
      </c>
      <c r="Z12" s="22">
        <v>21366</v>
      </c>
      <c r="AA12" s="22">
        <v>18591</v>
      </c>
      <c r="AB12" s="22">
        <v>16397</v>
      </c>
      <c r="AC12" s="22">
        <v>14515</v>
      </c>
      <c r="AD12" s="22">
        <v>11834</v>
      </c>
      <c r="AE12" s="22">
        <v>9613</v>
      </c>
      <c r="AF12" s="22">
        <v>8050</v>
      </c>
      <c r="AG12" s="22">
        <v>6475</v>
      </c>
      <c r="AH12" s="22">
        <v>5052</v>
      </c>
      <c r="AI12" s="22">
        <v>4142</v>
      </c>
      <c r="AJ12" s="22">
        <v>3261</v>
      </c>
    </row>
    <row r="13" spans="1:36">
      <c r="A13" s="19" t="s">
        <v>70</v>
      </c>
      <c r="B13" s="20" t="s">
        <v>73</v>
      </c>
      <c r="C13" s="21">
        <v>41462</v>
      </c>
      <c r="D13" s="22">
        <v>51361</v>
      </c>
      <c r="E13" s="22">
        <v>59204</v>
      </c>
      <c r="F13" s="22">
        <v>64368</v>
      </c>
      <c r="G13" s="22">
        <v>70385</v>
      </c>
      <c r="H13" s="22">
        <v>73899</v>
      </c>
      <c r="I13" s="22">
        <v>81133</v>
      </c>
      <c r="J13" s="22">
        <v>89402</v>
      </c>
      <c r="K13" s="22">
        <v>95189</v>
      </c>
      <c r="L13" s="22">
        <v>101581</v>
      </c>
      <c r="M13" s="22">
        <v>105828</v>
      </c>
      <c r="N13" s="22">
        <v>113933</v>
      </c>
      <c r="O13" s="22">
        <v>123193</v>
      </c>
      <c r="P13" s="22">
        <v>130712</v>
      </c>
      <c r="Q13" s="22">
        <v>133306</v>
      </c>
      <c r="R13" s="22">
        <v>140533</v>
      </c>
      <c r="S13" s="22">
        <v>149681</v>
      </c>
      <c r="T13" s="22">
        <v>155911</v>
      </c>
      <c r="U13" s="22">
        <v>166401</v>
      </c>
      <c r="V13" s="22">
        <v>174608</v>
      </c>
      <c r="W13" s="22">
        <v>186352</v>
      </c>
      <c r="X13" s="22">
        <v>180200</v>
      </c>
      <c r="Y13" s="22">
        <v>176839</v>
      </c>
      <c r="Z13" s="22">
        <v>177629</v>
      </c>
      <c r="AA13" s="22">
        <v>174843</v>
      </c>
      <c r="AB13" s="22">
        <v>170602</v>
      </c>
      <c r="AC13" s="22">
        <v>163186</v>
      </c>
      <c r="AD13" s="22">
        <v>156099</v>
      </c>
      <c r="AE13" s="22">
        <v>150370</v>
      </c>
      <c r="AF13" s="22">
        <v>142354</v>
      </c>
      <c r="AG13" s="22">
        <v>132650</v>
      </c>
      <c r="AH13" s="22">
        <v>119149</v>
      </c>
      <c r="AI13" s="22">
        <v>110291</v>
      </c>
      <c r="AJ13" s="22">
        <v>106107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2132</v>
      </c>
      <c r="L14" s="22">
        <v>5547</v>
      </c>
      <c r="M14" s="22">
        <v>13582</v>
      </c>
      <c r="N14" s="22">
        <v>31533</v>
      </c>
      <c r="O14" s="22">
        <v>53782</v>
      </c>
      <c r="P14" s="22">
        <v>79362</v>
      </c>
      <c r="Q14" s="22">
        <v>112895</v>
      </c>
      <c r="R14" s="22">
        <v>177748</v>
      </c>
      <c r="S14" s="22">
        <v>269472</v>
      </c>
      <c r="T14" s="22">
        <v>311851</v>
      </c>
      <c r="U14" s="22">
        <v>361691</v>
      </c>
      <c r="V14" s="22">
        <v>405544</v>
      </c>
      <c r="W14" s="22">
        <v>447264</v>
      </c>
      <c r="X14" s="22">
        <v>470391</v>
      </c>
      <c r="Y14" s="22">
        <v>504163</v>
      </c>
      <c r="Z14" s="22">
        <v>538901</v>
      </c>
      <c r="AA14" s="22">
        <v>569286</v>
      </c>
      <c r="AB14" s="22">
        <v>591130</v>
      </c>
      <c r="AC14" s="22">
        <v>610534</v>
      </c>
      <c r="AD14" s="22">
        <v>630765</v>
      </c>
      <c r="AE14" s="22">
        <v>655750</v>
      </c>
      <c r="AF14" s="22">
        <v>678276</v>
      </c>
      <c r="AG14" s="22">
        <v>678683</v>
      </c>
      <c r="AH14" s="22">
        <v>681490</v>
      </c>
      <c r="AI14" s="22">
        <v>754083</v>
      </c>
      <c r="AJ14" s="22">
        <v>769925</v>
      </c>
    </row>
    <row r="15" spans="1:36" ht="25.15" customHeight="1">
      <c r="A15" s="19" t="s">
        <v>85</v>
      </c>
      <c r="B15" s="20" t="s">
        <v>74</v>
      </c>
      <c r="C15" s="21">
        <v>95208</v>
      </c>
      <c r="D15" s="22">
        <v>108390</v>
      </c>
      <c r="E15" s="22">
        <v>121156</v>
      </c>
      <c r="F15" s="22">
        <v>136491</v>
      </c>
      <c r="G15" s="22">
        <v>154152</v>
      </c>
      <c r="H15" s="22">
        <v>176196</v>
      </c>
      <c r="I15" s="22">
        <v>194794</v>
      </c>
      <c r="J15" s="22">
        <v>211879</v>
      </c>
      <c r="K15" s="22">
        <v>230638</v>
      </c>
      <c r="L15" s="22">
        <v>247331</v>
      </c>
      <c r="M15" s="22">
        <v>264913</v>
      </c>
      <c r="N15" s="22">
        <v>296594</v>
      </c>
      <c r="O15" s="22">
        <v>323321</v>
      </c>
      <c r="P15" s="22">
        <v>344304</v>
      </c>
      <c r="Q15" s="22">
        <v>369131</v>
      </c>
      <c r="R15" s="22">
        <v>399771</v>
      </c>
      <c r="S15" s="22">
        <v>450413</v>
      </c>
      <c r="T15" s="22">
        <v>486508</v>
      </c>
      <c r="U15" s="22">
        <v>518548</v>
      </c>
      <c r="V15" s="22">
        <v>544741</v>
      </c>
      <c r="W15" s="22">
        <v>579197</v>
      </c>
      <c r="X15" s="22">
        <v>609817</v>
      </c>
      <c r="Y15" s="22">
        <v>650660</v>
      </c>
      <c r="Z15" s="22">
        <v>688675</v>
      </c>
      <c r="AA15" s="22">
        <v>723867</v>
      </c>
      <c r="AB15" s="22">
        <v>761013</v>
      </c>
      <c r="AC15" s="22">
        <v>793604</v>
      </c>
      <c r="AD15" s="22">
        <v>823456</v>
      </c>
      <c r="AE15" s="22">
        <v>850637</v>
      </c>
      <c r="AF15" s="22">
        <v>869049</v>
      </c>
      <c r="AG15" s="22">
        <v>892165</v>
      </c>
      <c r="AH15" s="22">
        <v>918702</v>
      </c>
      <c r="AI15" s="22">
        <v>935556</v>
      </c>
      <c r="AJ15" s="22">
        <v>950520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843</v>
      </c>
      <c r="N16" s="22">
        <v>3229</v>
      </c>
      <c r="O16" s="22">
        <v>4485</v>
      </c>
      <c r="P16" s="22">
        <v>6367</v>
      </c>
      <c r="Q16" s="22">
        <v>11345</v>
      </c>
      <c r="R16" s="22">
        <v>25837</v>
      </c>
      <c r="S16" s="22">
        <v>46198</v>
      </c>
      <c r="T16" s="22">
        <v>72269</v>
      </c>
      <c r="U16" s="22">
        <v>90691</v>
      </c>
      <c r="V16" s="22">
        <v>111862</v>
      </c>
      <c r="W16" s="22">
        <v>133436</v>
      </c>
      <c r="X16" s="22">
        <v>158589</v>
      </c>
      <c r="Y16" s="22">
        <v>181944</v>
      </c>
      <c r="Z16" s="22">
        <v>206823</v>
      </c>
      <c r="AA16" s="22">
        <v>243807</v>
      </c>
      <c r="AB16" s="22">
        <v>285021</v>
      </c>
      <c r="AC16" s="22">
        <v>322563</v>
      </c>
      <c r="AD16" s="22">
        <v>367886</v>
      </c>
      <c r="AE16" s="22">
        <v>406290</v>
      </c>
      <c r="AF16" s="22">
        <v>438827</v>
      </c>
      <c r="AG16" s="22">
        <v>477603</v>
      </c>
      <c r="AH16" s="22">
        <v>528166</v>
      </c>
      <c r="AI16" s="22">
        <v>575523</v>
      </c>
      <c r="AJ16" s="22">
        <v>611195</v>
      </c>
    </row>
    <row r="17" spans="1:36" ht="25.15" customHeight="1">
      <c r="A17" s="19">
        <v>13</v>
      </c>
      <c r="B17" s="20" t="s">
        <v>75</v>
      </c>
      <c r="C17" s="21">
        <v>173343</v>
      </c>
      <c r="D17" s="22">
        <v>190788</v>
      </c>
      <c r="E17" s="22">
        <v>201258</v>
      </c>
      <c r="F17" s="22">
        <v>211090</v>
      </c>
      <c r="G17" s="22">
        <v>219140</v>
      </c>
      <c r="H17" s="22">
        <v>227765</v>
      </c>
      <c r="I17" s="22">
        <v>238176</v>
      </c>
      <c r="J17" s="22">
        <v>242197</v>
      </c>
      <c r="K17" s="22">
        <v>243849</v>
      </c>
      <c r="L17" s="22">
        <v>246717</v>
      </c>
      <c r="M17" s="22">
        <v>248569</v>
      </c>
      <c r="N17" s="22">
        <v>253370</v>
      </c>
      <c r="O17" s="22">
        <v>255565</v>
      </c>
      <c r="P17" s="22">
        <v>257844</v>
      </c>
      <c r="Q17" s="22">
        <v>257545</v>
      </c>
      <c r="R17" s="22">
        <v>261169</v>
      </c>
      <c r="S17" s="22">
        <v>265321</v>
      </c>
      <c r="T17" s="22">
        <v>282467</v>
      </c>
      <c r="U17" s="22">
        <v>285694</v>
      </c>
      <c r="V17" s="22">
        <v>288913</v>
      </c>
      <c r="W17" s="22">
        <v>290586</v>
      </c>
      <c r="X17" s="22">
        <v>292068</v>
      </c>
      <c r="Y17" s="22">
        <v>294210</v>
      </c>
      <c r="Z17" s="22">
        <v>296831</v>
      </c>
      <c r="AA17" s="22">
        <v>303468</v>
      </c>
      <c r="AB17" s="22">
        <v>307605</v>
      </c>
      <c r="AC17" s="22">
        <v>309670</v>
      </c>
      <c r="AD17" s="22">
        <v>318594</v>
      </c>
      <c r="AE17" s="22">
        <v>320728</v>
      </c>
      <c r="AF17" s="22">
        <v>320945</v>
      </c>
      <c r="AG17" s="22">
        <v>323826</v>
      </c>
      <c r="AH17" s="22">
        <v>323678</v>
      </c>
      <c r="AI17" s="22">
        <v>324838</v>
      </c>
      <c r="AJ17" s="22">
        <v>325905</v>
      </c>
    </row>
    <row r="18" spans="1:36" ht="25.15" customHeight="1">
      <c r="A18" s="19" t="s">
        <v>87</v>
      </c>
      <c r="B18" s="20" t="s">
        <v>17</v>
      </c>
      <c r="C18" s="21">
        <v>49096</v>
      </c>
      <c r="D18" s="22">
        <v>58547</v>
      </c>
      <c r="E18" s="22">
        <v>71721</v>
      </c>
      <c r="F18" s="22">
        <v>79514</v>
      </c>
      <c r="G18" s="22">
        <v>93181</v>
      </c>
      <c r="H18" s="22">
        <v>107623</v>
      </c>
      <c r="I18" s="22">
        <v>120073</v>
      </c>
      <c r="J18" s="22">
        <v>134433</v>
      </c>
      <c r="K18" s="22">
        <v>144654</v>
      </c>
      <c r="L18" s="22">
        <v>157226</v>
      </c>
      <c r="M18" s="22">
        <v>164778</v>
      </c>
      <c r="N18" s="22">
        <v>170979</v>
      </c>
      <c r="O18" s="22">
        <v>182199</v>
      </c>
      <c r="P18" s="22">
        <v>189850</v>
      </c>
      <c r="Q18" s="22">
        <v>201714</v>
      </c>
      <c r="R18" s="22">
        <v>214485</v>
      </c>
      <c r="S18" s="22">
        <v>235416</v>
      </c>
      <c r="T18" s="22">
        <v>258939</v>
      </c>
      <c r="U18" s="22">
        <v>281583</v>
      </c>
      <c r="V18" s="22">
        <v>304477</v>
      </c>
      <c r="W18" s="22">
        <v>319333</v>
      </c>
      <c r="X18" s="22">
        <v>345081</v>
      </c>
      <c r="Y18" s="22">
        <v>365428</v>
      </c>
      <c r="Z18" s="22">
        <v>380250</v>
      </c>
      <c r="AA18" s="22">
        <v>395244</v>
      </c>
      <c r="AB18" s="22">
        <v>413417</v>
      </c>
      <c r="AC18" s="22">
        <v>432160</v>
      </c>
      <c r="AD18" s="22">
        <v>446298</v>
      </c>
      <c r="AE18" s="22">
        <v>458304</v>
      </c>
      <c r="AF18" s="22">
        <v>469984</v>
      </c>
      <c r="AG18" s="22">
        <v>481817</v>
      </c>
      <c r="AH18" s="22">
        <v>489555</v>
      </c>
      <c r="AI18" s="22">
        <v>500696</v>
      </c>
      <c r="AJ18" s="22">
        <v>508416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1372</v>
      </c>
      <c r="Q19" s="22">
        <v>1372</v>
      </c>
      <c r="R19" s="22">
        <v>4289</v>
      </c>
      <c r="S19" s="22">
        <v>10424</v>
      </c>
      <c r="T19" s="22">
        <v>17031</v>
      </c>
      <c r="U19" s="22">
        <v>27921</v>
      </c>
      <c r="V19" s="22">
        <v>38137</v>
      </c>
      <c r="W19" s="22">
        <v>43503</v>
      </c>
      <c r="X19" s="22">
        <v>52949</v>
      </c>
      <c r="Y19" s="22">
        <v>60301</v>
      </c>
      <c r="Z19" s="22">
        <v>60838</v>
      </c>
      <c r="AA19" s="22">
        <v>68172</v>
      </c>
      <c r="AB19" s="22">
        <v>72823</v>
      </c>
      <c r="AC19" s="22">
        <v>82952</v>
      </c>
      <c r="AD19" s="22">
        <v>89786</v>
      </c>
      <c r="AE19" s="22">
        <v>95521</v>
      </c>
      <c r="AF19" s="22">
        <v>97131</v>
      </c>
      <c r="AG19" s="22">
        <v>99906</v>
      </c>
      <c r="AH19" s="22">
        <v>110808</v>
      </c>
      <c r="AI19" s="22">
        <v>114228</v>
      </c>
      <c r="AJ19" s="22">
        <v>117557</v>
      </c>
    </row>
    <row r="20" spans="1:36" ht="25.15" customHeight="1">
      <c r="A20" s="19">
        <v>15</v>
      </c>
      <c r="B20" s="20" t="s">
        <v>18</v>
      </c>
      <c r="C20" s="21">
        <v>79607</v>
      </c>
      <c r="D20" s="22">
        <v>87782</v>
      </c>
      <c r="E20" s="22">
        <v>96477</v>
      </c>
      <c r="F20" s="22">
        <v>101247</v>
      </c>
      <c r="G20" s="22">
        <v>105011</v>
      </c>
      <c r="H20" s="22">
        <v>110030</v>
      </c>
      <c r="I20" s="22">
        <v>111485</v>
      </c>
      <c r="J20" s="22">
        <v>115606</v>
      </c>
      <c r="K20" s="22">
        <v>114647</v>
      </c>
      <c r="L20" s="22">
        <v>117927</v>
      </c>
      <c r="M20" s="22">
        <v>120448</v>
      </c>
      <c r="N20" s="22">
        <v>121479</v>
      </c>
      <c r="O20" s="22">
        <v>122222</v>
      </c>
      <c r="P20" s="22">
        <v>123182</v>
      </c>
      <c r="Q20" s="22">
        <v>121586</v>
      </c>
      <c r="R20" s="22">
        <v>122029</v>
      </c>
      <c r="S20" s="22">
        <v>122874</v>
      </c>
      <c r="T20" s="22">
        <v>124667</v>
      </c>
      <c r="U20" s="22">
        <v>127359</v>
      </c>
      <c r="V20" s="22">
        <v>128263</v>
      </c>
      <c r="W20" s="22">
        <v>129545</v>
      </c>
      <c r="X20" s="22">
        <v>133161</v>
      </c>
      <c r="Y20" s="22">
        <v>132483</v>
      </c>
      <c r="Z20" s="22">
        <v>134191</v>
      </c>
      <c r="AA20" s="22">
        <v>135866</v>
      </c>
      <c r="AB20" s="22">
        <v>133334</v>
      </c>
      <c r="AC20" s="22">
        <v>133481</v>
      </c>
      <c r="AD20" s="22">
        <v>135298</v>
      </c>
      <c r="AE20" s="22">
        <v>139995</v>
      </c>
      <c r="AF20" s="22">
        <v>135261</v>
      </c>
      <c r="AG20" s="22">
        <v>136040</v>
      </c>
      <c r="AH20" s="22">
        <v>134919</v>
      </c>
      <c r="AI20" s="22">
        <v>133492</v>
      </c>
      <c r="AJ20" s="22">
        <v>133590</v>
      </c>
    </row>
    <row r="21" spans="1:36" ht="25.15" customHeight="1">
      <c r="A21" s="19" t="s">
        <v>89</v>
      </c>
      <c r="B21" s="20" t="s">
        <v>19</v>
      </c>
      <c r="C21" s="21">
        <v>64049</v>
      </c>
      <c r="D21" s="22">
        <v>86094</v>
      </c>
      <c r="E21" s="22">
        <v>105882</v>
      </c>
      <c r="F21" s="22">
        <v>117614</v>
      </c>
      <c r="G21" s="22">
        <v>149620</v>
      </c>
      <c r="H21" s="22">
        <v>229390</v>
      </c>
      <c r="I21" s="22">
        <v>275520</v>
      </c>
      <c r="J21" s="22">
        <v>315200</v>
      </c>
      <c r="K21" s="22">
        <v>342577</v>
      </c>
      <c r="L21" s="22">
        <v>374160</v>
      </c>
      <c r="M21" s="22">
        <v>404992</v>
      </c>
      <c r="N21" s="22">
        <v>421951</v>
      </c>
      <c r="O21" s="22">
        <v>450327</v>
      </c>
      <c r="P21" s="22">
        <v>480906</v>
      </c>
      <c r="Q21" s="22">
        <v>506476</v>
      </c>
      <c r="R21" s="22">
        <v>522698</v>
      </c>
      <c r="S21" s="22">
        <v>594792</v>
      </c>
      <c r="T21" s="22">
        <v>678466</v>
      </c>
      <c r="U21" s="22">
        <v>788221</v>
      </c>
      <c r="V21" s="22">
        <v>889436</v>
      </c>
      <c r="W21" s="22">
        <v>967801</v>
      </c>
      <c r="X21" s="22">
        <v>1099427</v>
      </c>
      <c r="Y21" s="22">
        <v>1203448</v>
      </c>
      <c r="Z21" s="22">
        <v>1317759</v>
      </c>
      <c r="AA21" s="22">
        <v>1428793</v>
      </c>
      <c r="AB21" s="22">
        <v>1518204</v>
      </c>
      <c r="AC21" s="22">
        <v>1613011</v>
      </c>
      <c r="AD21" s="22">
        <v>1716483</v>
      </c>
      <c r="AE21" s="22">
        <v>1771920</v>
      </c>
      <c r="AF21" s="22">
        <v>1850712</v>
      </c>
      <c r="AG21" s="22">
        <v>2009585</v>
      </c>
      <c r="AH21" s="22">
        <v>2059925</v>
      </c>
      <c r="AI21" s="22">
        <v>2095292</v>
      </c>
      <c r="AJ21" s="22">
        <v>2158889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2146</v>
      </c>
      <c r="R22" s="22">
        <v>2146</v>
      </c>
      <c r="S22" s="22">
        <v>10393</v>
      </c>
      <c r="T22" s="22">
        <v>19190</v>
      </c>
      <c r="U22" s="22">
        <v>36475</v>
      </c>
      <c r="V22" s="22">
        <v>40154</v>
      </c>
      <c r="W22" s="22">
        <v>41402</v>
      </c>
      <c r="X22" s="22">
        <v>60834</v>
      </c>
      <c r="Y22" s="22">
        <v>63376</v>
      </c>
      <c r="Z22" s="22">
        <v>67115</v>
      </c>
      <c r="AA22" s="22">
        <v>80201</v>
      </c>
      <c r="AB22" s="22">
        <v>82669</v>
      </c>
      <c r="AC22" s="22">
        <v>89509</v>
      </c>
      <c r="AD22" s="22">
        <v>91474</v>
      </c>
      <c r="AE22" s="22">
        <v>93680</v>
      </c>
      <c r="AF22" s="22">
        <v>98448</v>
      </c>
      <c r="AG22" s="22">
        <v>105965</v>
      </c>
      <c r="AH22" s="22">
        <v>109704</v>
      </c>
      <c r="AI22" s="22">
        <v>116304</v>
      </c>
      <c r="AJ22" s="22">
        <v>120643</v>
      </c>
    </row>
    <row r="23" spans="1:36" ht="25.15" customHeight="1">
      <c r="A23" s="19">
        <v>17</v>
      </c>
      <c r="B23" s="20" t="s">
        <v>20</v>
      </c>
      <c r="C23" s="21">
        <v>258488</v>
      </c>
      <c r="D23" s="22">
        <v>287119</v>
      </c>
      <c r="E23" s="22">
        <v>307951</v>
      </c>
      <c r="F23" s="22">
        <v>332584</v>
      </c>
      <c r="G23" s="22">
        <v>382231</v>
      </c>
      <c r="H23" s="22">
        <v>402069</v>
      </c>
      <c r="I23" s="22">
        <v>418783</v>
      </c>
      <c r="J23" s="22">
        <v>434411</v>
      </c>
      <c r="K23" s="22">
        <v>438549</v>
      </c>
      <c r="L23" s="22">
        <v>454707</v>
      </c>
      <c r="M23" s="22">
        <v>484652</v>
      </c>
      <c r="N23" s="22">
        <v>518105</v>
      </c>
      <c r="O23" s="22">
        <v>538320</v>
      </c>
      <c r="P23" s="22">
        <v>531118</v>
      </c>
      <c r="Q23" s="22">
        <v>534531</v>
      </c>
      <c r="R23" s="22">
        <v>536635</v>
      </c>
      <c r="S23" s="22">
        <v>542795</v>
      </c>
      <c r="T23" s="22">
        <v>557808</v>
      </c>
      <c r="U23" s="22">
        <v>549037</v>
      </c>
      <c r="V23" s="22">
        <v>551418</v>
      </c>
      <c r="W23" s="22">
        <v>572921</v>
      </c>
      <c r="X23" s="22">
        <v>574227</v>
      </c>
      <c r="Y23" s="22">
        <v>571182</v>
      </c>
      <c r="Z23" s="22">
        <v>571720</v>
      </c>
      <c r="AA23" s="22">
        <v>578769</v>
      </c>
      <c r="AB23" s="22">
        <v>577117</v>
      </c>
      <c r="AC23" s="22">
        <v>565564</v>
      </c>
      <c r="AD23" s="22">
        <v>557834</v>
      </c>
      <c r="AE23" s="22">
        <v>549350</v>
      </c>
      <c r="AF23" s="22">
        <v>570248</v>
      </c>
      <c r="AG23" s="22">
        <v>577654</v>
      </c>
      <c r="AH23" s="22">
        <v>575733</v>
      </c>
      <c r="AI23" s="22">
        <v>573708</v>
      </c>
      <c r="AJ23" s="22">
        <v>584327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691</v>
      </c>
      <c r="I24" s="22">
        <v>4322</v>
      </c>
      <c r="J24" s="22">
        <v>18216</v>
      </c>
      <c r="K24" s="22">
        <v>34920</v>
      </c>
      <c r="L24" s="22">
        <v>39370</v>
      </c>
      <c r="M24" s="22">
        <v>41370</v>
      </c>
      <c r="N24" s="22">
        <v>34756</v>
      </c>
      <c r="O24" s="22">
        <v>27368</v>
      </c>
      <c r="P24" s="22">
        <v>18320</v>
      </c>
      <c r="Q24" s="22">
        <v>19452</v>
      </c>
      <c r="R24" s="22">
        <v>21323</v>
      </c>
      <c r="S24" s="22">
        <v>48321</v>
      </c>
      <c r="T24" s="22">
        <v>95027</v>
      </c>
      <c r="U24" s="22">
        <v>164232</v>
      </c>
      <c r="V24" s="22">
        <v>252120</v>
      </c>
      <c r="W24" s="22">
        <v>362842</v>
      </c>
      <c r="X24" s="22">
        <v>356555</v>
      </c>
      <c r="Y24" s="22">
        <v>420657</v>
      </c>
      <c r="Z24" s="22">
        <v>482315</v>
      </c>
      <c r="AA24" s="22">
        <v>458137</v>
      </c>
      <c r="AB24" s="22">
        <v>556490</v>
      </c>
      <c r="AC24" s="22">
        <v>582493</v>
      </c>
      <c r="AD24" s="22">
        <v>636156</v>
      </c>
      <c r="AE24" s="22">
        <v>629040</v>
      </c>
      <c r="AF24" s="22">
        <v>874103</v>
      </c>
      <c r="AG24" s="22">
        <v>938631</v>
      </c>
      <c r="AH24" s="22">
        <v>1012257</v>
      </c>
      <c r="AI24" s="22">
        <v>1010831</v>
      </c>
      <c r="AJ24" s="22">
        <v>990531</v>
      </c>
    </row>
    <row r="25" spans="1:36" ht="14.1" customHeight="1">
      <c r="A25" s="19">
        <v>19</v>
      </c>
      <c r="B25" s="20" t="s">
        <v>22</v>
      </c>
      <c r="C25" s="21">
        <v>180982</v>
      </c>
      <c r="D25" s="22">
        <v>178933</v>
      </c>
      <c r="E25" s="22">
        <v>210811</v>
      </c>
      <c r="F25" s="22">
        <v>238340</v>
      </c>
      <c r="G25" s="22">
        <v>283929</v>
      </c>
      <c r="H25" s="22">
        <v>342144</v>
      </c>
      <c r="I25" s="22">
        <v>489210</v>
      </c>
      <c r="J25" s="22">
        <v>352234</v>
      </c>
      <c r="K25" s="22">
        <v>315982</v>
      </c>
      <c r="L25" s="22">
        <v>288563</v>
      </c>
      <c r="M25" s="22">
        <v>407260</v>
      </c>
      <c r="N25" s="22">
        <v>421483</v>
      </c>
      <c r="O25" s="22">
        <v>451137</v>
      </c>
      <c r="P25" s="22">
        <v>481101</v>
      </c>
      <c r="Q25" s="22">
        <v>496477</v>
      </c>
      <c r="R25" s="22">
        <v>509844</v>
      </c>
      <c r="S25" s="22">
        <v>548326</v>
      </c>
      <c r="T25" s="22">
        <v>660136</v>
      </c>
      <c r="U25" s="22">
        <v>680835</v>
      </c>
      <c r="V25" s="22">
        <v>764242</v>
      </c>
      <c r="W25" s="22">
        <v>895606</v>
      </c>
      <c r="X25" s="22">
        <v>956950</v>
      </c>
      <c r="Y25" s="22">
        <v>1006074</v>
      </c>
      <c r="Z25" s="22">
        <v>1107380</v>
      </c>
      <c r="AA25" s="22">
        <v>1125614</v>
      </c>
      <c r="AB25" s="22">
        <v>1137322</v>
      </c>
      <c r="AC25" s="22">
        <v>1273612</v>
      </c>
      <c r="AD25" s="22">
        <v>1379495</v>
      </c>
      <c r="AE25" s="22">
        <v>1311613</v>
      </c>
      <c r="AF25" s="22">
        <v>1294421</v>
      </c>
      <c r="AG25" s="22">
        <v>1333553</v>
      </c>
      <c r="AH25" s="22">
        <v>1576607</v>
      </c>
      <c r="AI25" s="22">
        <v>1481576</v>
      </c>
      <c r="AJ25" s="22">
        <v>1513705</v>
      </c>
    </row>
    <row r="26" spans="1:36" ht="14.1" customHeight="1">
      <c r="A26" s="23">
        <v>20</v>
      </c>
      <c r="B26" s="24" t="s">
        <v>227</v>
      </c>
      <c r="C26" s="25">
        <v>143855</v>
      </c>
      <c r="D26" s="26">
        <v>160827</v>
      </c>
      <c r="E26" s="26">
        <v>167246</v>
      </c>
      <c r="F26" s="26">
        <v>168690</v>
      </c>
      <c r="G26" s="26">
        <v>164130</v>
      </c>
      <c r="H26" s="26">
        <v>175282</v>
      </c>
      <c r="I26" s="26">
        <v>177879</v>
      </c>
      <c r="J26" s="26">
        <v>175058</v>
      </c>
      <c r="K26" s="26">
        <v>172639</v>
      </c>
      <c r="L26" s="26">
        <v>184973</v>
      </c>
      <c r="M26" s="26">
        <v>198426</v>
      </c>
      <c r="N26" s="26">
        <v>201904</v>
      </c>
      <c r="O26" s="26">
        <v>206567</v>
      </c>
      <c r="P26" s="26">
        <v>219013</v>
      </c>
      <c r="Q26" s="26">
        <v>234977</v>
      </c>
      <c r="R26" s="26">
        <v>244279</v>
      </c>
      <c r="S26" s="26">
        <v>259474</v>
      </c>
      <c r="T26" s="26">
        <v>252912</v>
      </c>
      <c r="U26" s="26">
        <v>260034</v>
      </c>
      <c r="V26" s="26">
        <v>286170</v>
      </c>
      <c r="W26" s="26">
        <v>313498</v>
      </c>
      <c r="X26" s="26">
        <v>288494</v>
      </c>
      <c r="Y26" s="26">
        <v>289140</v>
      </c>
      <c r="Z26" s="26">
        <v>309301</v>
      </c>
      <c r="AA26" s="26">
        <v>301603</v>
      </c>
      <c r="AB26" s="26">
        <v>345049</v>
      </c>
      <c r="AC26" s="26">
        <v>341959</v>
      </c>
      <c r="AD26" s="26">
        <v>345409</v>
      </c>
      <c r="AE26" s="26">
        <v>348212</v>
      </c>
      <c r="AF26" s="26">
        <v>369557</v>
      </c>
      <c r="AG26" s="26">
        <v>363650</v>
      </c>
      <c r="AH26" s="26">
        <v>387462</v>
      </c>
      <c r="AI26" s="26">
        <v>361368</v>
      </c>
      <c r="AJ26" s="26">
        <v>375689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1836636</v>
      </c>
      <c r="D28" s="34">
        <f t="shared" si="0"/>
        <v>1798646</v>
      </c>
      <c r="E28" s="34">
        <f t="shared" si="0"/>
        <v>1751896</v>
      </c>
      <c r="F28" s="34">
        <f t="shared" si="0"/>
        <v>1697331</v>
      </c>
      <c r="G28" s="34">
        <f t="shared" si="0"/>
        <v>1648594</v>
      </c>
      <c r="H28" s="34">
        <f t="shared" si="0"/>
        <v>1579619</v>
      </c>
      <c r="I28" s="34">
        <f t="shared" si="0"/>
        <v>1552663</v>
      </c>
      <c r="J28" s="34">
        <f t="shared" si="0"/>
        <v>1517696</v>
      </c>
      <c r="K28" s="34">
        <f t="shared" si="0"/>
        <v>1473309</v>
      </c>
      <c r="L28" s="34">
        <f t="shared" si="0"/>
        <v>1433199</v>
      </c>
      <c r="M28" s="34">
        <f t="shared" si="0"/>
        <v>1387381</v>
      </c>
      <c r="N28" s="34">
        <f t="shared" si="0"/>
        <v>1347698</v>
      </c>
      <c r="O28" s="34">
        <f t="shared" si="0"/>
        <v>1342946</v>
      </c>
      <c r="P28" s="34">
        <f t="shared" si="0"/>
        <v>1345364</v>
      </c>
      <c r="Q28" s="34">
        <f t="shared" si="0"/>
        <v>1342541</v>
      </c>
      <c r="R28" s="34">
        <f t="shared" si="0"/>
        <v>1346220</v>
      </c>
      <c r="S28" s="34">
        <f t="shared" si="0"/>
        <v>1372249</v>
      </c>
      <c r="T28" s="34">
        <f t="shared" si="0"/>
        <v>1391113</v>
      </c>
      <c r="U28" s="34">
        <f t="shared" si="0"/>
        <v>1416112</v>
      </c>
      <c r="V28" s="34">
        <f t="shared" si="0"/>
        <v>1451911</v>
      </c>
      <c r="W28" s="34">
        <f t="shared" si="0"/>
        <v>1468116</v>
      </c>
      <c r="X28" s="34">
        <f t="shared" si="0"/>
        <v>1465804</v>
      </c>
      <c r="Y28" s="34">
        <f t="shared" si="0"/>
        <v>1479752</v>
      </c>
      <c r="Z28" s="34">
        <f t="shared" si="0"/>
        <v>1496853</v>
      </c>
      <c r="AA28" s="34">
        <f t="shared" si="0"/>
        <v>1503096</v>
      </c>
      <c r="AB28" s="34">
        <f t="shared" si="0"/>
        <v>1505386</v>
      </c>
      <c r="AC28" s="34">
        <f t="shared" si="0"/>
        <v>1494156</v>
      </c>
      <c r="AD28" s="34">
        <f t="shared" si="0"/>
        <v>1476225</v>
      </c>
      <c r="AE28" s="34">
        <f t="shared" si="0"/>
        <v>1459746</v>
      </c>
      <c r="AF28" s="34">
        <f t="shared" si="0"/>
        <v>1438425</v>
      </c>
      <c r="AG28" s="34">
        <f t="shared" si="0"/>
        <v>1422698</v>
      </c>
      <c r="AH28" s="34">
        <f>SUM(AH2:AH8)</f>
        <v>1402800</v>
      </c>
      <c r="AI28" s="34">
        <f>SUM(AI2:AI8)</f>
        <v>1389780</v>
      </c>
      <c r="AJ28" s="34">
        <f>SUM(AJ2:AJ8)</f>
        <v>1373720</v>
      </c>
    </row>
    <row r="29" spans="1:36" ht="15.95" customHeight="1">
      <c r="A29" s="35" t="s">
        <v>25</v>
      </c>
      <c r="B29" s="36" t="s">
        <v>26</v>
      </c>
      <c r="C29" s="21">
        <f>SUM(C9:C14)</f>
        <v>2077649</v>
      </c>
      <c r="D29" s="22">
        <f>SUM(D9:D14)</f>
        <v>2090159</v>
      </c>
      <c r="E29" s="22">
        <f t="shared" ref="E29:AG29" si="1">SUM(E9:E14)</f>
        <v>2080590</v>
      </c>
      <c r="F29" s="22">
        <f t="shared" si="1"/>
        <v>2064664</v>
      </c>
      <c r="G29" s="22">
        <f t="shared" si="1"/>
        <v>2046525</v>
      </c>
      <c r="H29" s="22">
        <f t="shared" si="1"/>
        <v>2005992</v>
      </c>
      <c r="I29" s="22">
        <f t="shared" si="1"/>
        <v>1984035</v>
      </c>
      <c r="J29" s="22">
        <f t="shared" si="1"/>
        <v>1957643</v>
      </c>
      <c r="K29" s="22">
        <f t="shared" si="1"/>
        <v>1920389</v>
      </c>
      <c r="L29" s="22">
        <f t="shared" si="1"/>
        <v>1879507</v>
      </c>
      <c r="M29" s="22">
        <f t="shared" si="1"/>
        <v>1848583</v>
      </c>
      <c r="N29" s="22">
        <f t="shared" si="1"/>
        <v>1840554</v>
      </c>
      <c r="O29" s="22">
        <f t="shared" si="1"/>
        <v>1831265</v>
      </c>
      <c r="P29" s="22">
        <f t="shared" si="1"/>
        <v>1814404</v>
      </c>
      <c r="Q29" s="22">
        <f t="shared" si="1"/>
        <v>1802824</v>
      </c>
      <c r="R29" s="22">
        <f t="shared" si="1"/>
        <v>1825704</v>
      </c>
      <c r="S29" s="22">
        <f t="shared" si="1"/>
        <v>1874182</v>
      </c>
      <c r="T29" s="22">
        <f t="shared" si="1"/>
        <v>1856646</v>
      </c>
      <c r="U29" s="22">
        <f t="shared" si="1"/>
        <v>1871116</v>
      </c>
      <c r="V29" s="22">
        <f t="shared" si="1"/>
        <v>1871032</v>
      </c>
      <c r="W29" s="22">
        <f t="shared" si="1"/>
        <v>1813684</v>
      </c>
      <c r="X29" s="22">
        <f t="shared" si="1"/>
        <v>1709484</v>
      </c>
      <c r="Y29" s="22">
        <f t="shared" si="1"/>
        <v>1650833</v>
      </c>
      <c r="Z29" s="22">
        <f t="shared" si="1"/>
        <v>1601680</v>
      </c>
      <c r="AA29" s="22">
        <f t="shared" si="1"/>
        <v>1537998</v>
      </c>
      <c r="AB29" s="22">
        <f t="shared" si="1"/>
        <v>1527826</v>
      </c>
      <c r="AC29" s="22">
        <f t="shared" si="1"/>
        <v>1508380</v>
      </c>
      <c r="AD29" s="22">
        <f t="shared" si="1"/>
        <v>1494572</v>
      </c>
      <c r="AE29" s="22">
        <f t="shared" si="1"/>
        <v>1492695</v>
      </c>
      <c r="AF29" s="22">
        <f t="shared" si="1"/>
        <v>1491319</v>
      </c>
      <c r="AG29" s="22">
        <f t="shared" si="1"/>
        <v>1452484</v>
      </c>
      <c r="AH29" s="22">
        <f>SUM(AH9:AH14)</f>
        <v>1402311</v>
      </c>
      <c r="AI29" s="22">
        <f>SUM(AI9:AI14)</f>
        <v>1439650</v>
      </c>
      <c r="AJ29" s="22">
        <f>SUM(AJ9:AJ14)</f>
        <v>1436492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719791</v>
      </c>
      <c r="D30" s="22">
        <f t="shared" si="2"/>
        <v>818720</v>
      </c>
      <c r="E30" s="22">
        <f t="shared" si="2"/>
        <v>904445</v>
      </c>
      <c r="F30" s="22">
        <f t="shared" si="2"/>
        <v>978540</v>
      </c>
      <c r="G30" s="22">
        <f t="shared" si="2"/>
        <v>1103335</v>
      </c>
      <c r="H30" s="22">
        <f t="shared" si="2"/>
        <v>1253764</v>
      </c>
      <c r="I30" s="22">
        <f t="shared" si="2"/>
        <v>1363153</v>
      </c>
      <c r="J30" s="22">
        <f t="shared" si="2"/>
        <v>1471942</v>
      </c>
      <c r="K30" s="22">
        <f t="shared" si="2"/>
        <v>1549834</v>
      </c>
      <c r="L30" s="22">
        <f t="shared" si="2"/>
        <v>1637438</v>
      </c>
      <c r="M30" s="22">
        <f t="shared" si="2"/>
        <v>1730565</v>
      </c>
      <c r="N30" s="22">
        <f t="shared" si="2"/>
        <v>1820463</v>
      </c>
      <c r="O30" s="22">
        <f t="shared" si="2"/>
        <v>1903807</v>
      </c>
      <c r="P30" s="22">
        <f t="shared" si="2"/>
        <v>1953263</v>
      </c>
      <c r="Q30" s="22">
        <f t="shared" si="2"/>
        <v>2025298</v>
      </c>
      <c r="R30" s="22">
        <f t="shared" si="2"/>
        <v>2110382</v>
      </c>
      <c r="S30" s="22">
        <f t="shared" si="2"/>
        <v>2326947</v>
      </c>
      <c r="T30" s="22">
        <f t="shared" si="2"/>
        <v>2592372</v>
      </c>
      <c r="U30" s="22">
        <f t="shared" si="2"/>
        <v>2869761</v>
      </c>
      <c r="V30" s="22">
        <f t="shared" si="2"/>
        <v>3149521</v>
      </c>
      <c r="W30" s="22">
        <f t="shared" si="2"/>
        <v>3440566</v>
      </c>
      <c r="X30" s="22">
        <f t="shared" si="2"/>
        <v>3682708</v>
      </c>
      <c r="Y30" s="22">
        <f t="shared" si="2"/>
        <v>3943689</v>
      </c>
      <c r="Z30" s="22">
        <f t="shared" si="2"/>
        <v>4206517</v>
      </c>
      <c r="AA30" s="22">
        <f t="shared" si="2"/>
        <v>4416324</v>
      </c>
      <c r="AB30" s="22">
        <f t="shared" si="2"/>
        <v>4707693</v>
      </c>
      <c r="AC30" s="22">
        <f t="shared" si="2"/>
        <v>4925007</v>
      </c>
      <c r="AD30" s="22">
        <f t="shared" si="2"/>
        <v>5183265</v>
      </c>
      <c r="AE30" s="22">
        <f t="shared" si="2"/>
        <v>5315465</v>
      </c>
      <c r="AF30" s="22">
        <f t="shared" si="2"/>
        <v>5724708</v>
      </c>
      <c r="AG30" s="22">
        <f t="shared" si="2"/>
        <v>6043192</v>
      </c>
      <c r="AH30" s="22">
        <f>SUM(AH15:AH24)</f>
        <v>6263447</v>
      </c>
      <c r="AI30" s="22">
        <f>SUM(AI15:AI24)</f>
        <v>6380468</v>
      </c>
      <c r="AJ30" s="22">
        <f>SUM(AJ15:AJ24)</f>
        <v>6501573</v>
      </c>
    </row>
    <row r="31" spans="1:36" ht="15.95" customHeight="1">
      <c r="A31" s="37" t="s">
        <v>29</v>
      </c>
      <c r="B31" s="38" t="s">
        <v>30</v>
      </c>
      <c r="C31" s="25">
        <f t="shared" ref="C31:AG31" si="3">C25+C26</f>
        <v>324837</v>
      </c>
      <c r="D31" s="26">
        <f t="shared" si="3"/>
        <v>339760</v>
      </c>
      <c r="E31" s="26">
        <f t="shared" si="3"/>
        <v>378057</v>
      </c>
      <c r="F31" s="26">
        <f t="shared" si="3"/>
        <v>407030</v>
      </c>
      <c r="G31" s="26">
        <f t="shared" si="3"/>
        <v>448059</v>
      </c>
      <c r="H31" s="26">
        <f t="shared" si="3"/>
        <v>517426</v>
      </c>
      <c r="I31" s="26">
        <f t="shared" si="3"/>
        <v>667089</v>
      </c>
      <c r="J31" s="26">
        <f t="shared" si="3"/>
        <v>527292</v>
      </c>
      <c r="K31" s="26">
        <f t="shared" si="3"/>
        <v>488621</v>
      </c>
      <c r="L31" s="26">
        <f t="shared" si="3"/>
        <v>473536</v>
      </c>
      <c r="M31" s="26">
        <f t="shared" si="3"/>
        <v>605686</v>
      </c>
      <c r="N31" s="26">
        <f t="shared" si="3"/>
        <v>623387</v>
      </c>
      <c r="O31" s="26">
        <f t="shared" si="3"/>
        <v>657704</v>
      </c>
      <c r="P31" s="26">
        <f t="shared" si="3"/>
        <v>700114</v>
      </c>
      <c r="Q31" s="26">
        <f t="shared" si="3"/>
        <v>731454</v>
      </c>
      <c r="R31" s="26">
        <f t="shared" si="3"/>
        <v>754123</v>
      </c>
      <c r="S31" s="26">
        <f t="shared" si="3"/>
        <v>807800</v>
      </c>
      <c r="T31" s="26">
        <f t="shared" si="3"/>
        <v>913048</v>
      </c>
      <c r="U31" s="26">
        <f t="shared" si="3"/>
        <v>940869</v>
      </c>
      <c r="V31" s="26">
        <f t="shared" si="3"/>
        <v>1050412</v>
      </c>
      <c r="W31" s="26">
        <f t="shared" si="3"/>
        <v>1209104</v>
      </c>
      <c r="X31" s="26">
        <f t="shared" si="3"/>
        <v>1245444</v>
      </c>
      <c r="Y31" s="26">
        <f t="shared" si="3"/>
        <v>1295214</v>
      </c>
      <c r="Z31" s="26">
        <f t="shared" si="3"/>
        <v>1416681</v>
      </c>
      <c r="AA31" s="26">
        <f t="shared" si="3"/>
        <v>1427217</v>
      </c>
      <c r="AB31" s="26">
        <f t="shared" si="3"/>
        <v>1482371</v>
      </c>
      <c r="AC31" s="26">
        <f t="shared" si="3"/>
        <v>1615571</v>
      </c>
      <c r="AD31" s="26">
        <f t="shared" si="3"/>
        <v>1724904</v>
      </c>
      <c r="AE31" s="26">
        <f t="shared" si="3"/>
        <v>1659825</v>
      </c>
      <c r="AF31" s="26">
        <f t="shared" si="3"/>
        <v>1663978</v>
      </c>
      <c r="AG31" s="26">
        <f t="shared" si="3"/>
        <v>1697203</v>
      </c>
      <c r="AH31" s="26">
        <f>AH25+AH26</f>
        <v>1964069</v>
      </c>
      <c r="AI31" s="26">
        <f>AI25+AI26</f>
        <v>1842944</v>
      </c>
      <c r="AJ31" s="26">
        <f>AJ25+AJ26</f>
        <v>1889394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I33" si="4">C28+C29+C30+C31</f>
        <v>4958913</v>
      </c>
      <c r="D33" s="41">
        <f t="shared" si="4"/>
        <v>5047285</v>
      </c>
      <c r="E33" s="41">
        <f t="shared" si="4"/>
        <v>5114988</v>
      </c>
      <c r="F33" s="41">
        <f t="shared" si="4"/>
        <v>5147565</v>
      </c>
      <c r="G33" s="41">
        <f t="shared" si="4"/>
        <v>5246513</v>
      </c>
      <c r="H33" s="41">
        <f t="shared" si="4"/>
        <v>5356801</v>
      </c>
      <c r="I33" s="41">
        <f t="shared" si="4"/>
        <v>5566940</v>
      </c>
      <c r="J33" s="41">
        <f t="shared" ref="J33:AG33" si="5">SUM(J28:J31)</f>
        <v>5474573</v>
      </c>
      <c r="K33" s="41">
        <f t="shared" si="5"/>
        <v>5432153</v>
      </c>
      <c r="L33" s="41">
        <f t="shared" si="5"/>
        <v>5423680</v>
      </c>
      <c r="M33" s="41">
        <f t="shared" si="5"/>
        <v>5572215</v>
      </c>
      <c r="N33" s="41">
        <f t="shared" si="5"/>
        <v>5632102</v>
      </c>
      <c r="O33" s="41">
        <f t="shared" si="5"/>
        <v>5735722</v>
      </c>
      <c r="P33" s="41">
        <f t="shared" si="5"/>
        <v>5813145</v>
      </c>
      <c r="Q33" s="41">
        <f t="shared" si="5"/>
        <v>5902117</v>
      </c>
      <c r="R33" s="41">
        <f t="shared" si="5"/>
        <v>6036429</v>
      </c>
      <c r="S33" s="41">
        <f t="shared" si="5"/>
        <v>6381178</v>
      </c>
      <c r="T33" s="41">
        <f t="shared" si="5"/>
        <v>6753179</v>
      </c>
      <c r="U33" s="41">
        <f t="shared" si="5"/>
        <v>7097858</v>
      </c>
      <c r="V33" s="41">
        <f t="shared" si="5"/>
        <v>7522876</v>
      </c>
      <c r="W33" s="41">
        <f t="shared" si="5"/>
        <v>7931470</v>
      </c>
      <c r="X33" s="41">
        <f t="shared" si="5"/>
        <v>8103440</v>
      </c>
      <c r="Y33" s="41">
        <f t="shared" si="5"/>
        <v>8369488</v>
      </c>
      <c r="Z33" s="41">
        <f t="shared" si="5"/>
        <v>8721731</v>
      </c>
      <c r="AA33" s="41">
        <f t="shared" si="5"/>
        <v>8884635</v>
      </c>
      <c r="AB33" s="42">
        <f t="shared" si="5"/>
        <v>9223276</v>
      </c>
      <c r="AC33" s="42">
        <f t="shared" si="5"/>
        <v>9543114</v>
      </c>
      <c r="AD33" s="42">
        <f t="shared" si="5"/>
        <v>9878966</v>
      </c>
      <c r="AE33" s="42">
        <f t="shared" si="5"/>
        <v>9927731</v>
      </c>
      <c r="AF33" s="42">
        <f t="shared" si="5"/>
        <v>10318430</v>
      </c>
      <c r="AG33" s="42">
        <f t="shared" si="5"/>
        <v>10615577</v>
      </c>
      <c r="AH33" s="42">
        <f>SUM(AH28:AH31)</f>
        <v>11032627</v>
      </c>
      <c r="AI33" s="42">
        <f>SUM(AI28:AI31)</f>
        <v>11052842</v>
      </c>
      <c r="AJ33" s="42">
        <f>SUM(AJ28:AJ31)</f>
        <v>11201179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15.95" customHeight="1">
      <c r="A35" s="31" t="s">
        <v>31</v>
      </c>
      <c r="B35" s="44" t="s">
        <v>83</v>
      </c>
      <c r="C35" s="34">
        <f>C33-C26</f>
        <v>4815058</v>
      </c>
      <c r="D35" s="34">
        <f t="shared" ref="D35:AG35" si="6">D33-D26</f>
        <v>4886458</v>
      </c>
      <c r="E35" s="34">
        <f t="shared" si="6"/>
        <v>4947742</v>
      </c>
      <c r="F35" s="34">
        <f t="shared" si="6"/>
        <v>4978875</v>
      </c>
      <c r="G35" s="34">
        <f t="shared" si="6"/>
        <v>5082383</v>
      </c>
      <c r="H35" s="34">
        <f t="shared" si="6"/>
        <v>5181519</v>
      </c>
      <c r="I35" s="34">
        <f t="shared" si="6"/>
        <v>5389061</v>
      </c>
      <c r="J35" s="34">
        <f t="shared" si="6"/>
        <v>5299515</v>
      </c>
      <c r="K35" s="34">
        <f t="shared" si="6"/>
        <v>5259514</v>
      </c>
      <c r="L35" s="34">
        <f t="shared" si="6"/>
        <v>5238707</v>
      </c>
      <c r="M35" s="34">
        <f t="shared" si="6"/>
        <v>5373789</v>
      </c>
      <c r="N35" s="34">
        <f t="shared" si="6"/>
        <v>5430198</v>
      </c>
      <c r="O35" s="34">
        <f t="shared" si="6"/>
        <v>5529155</v>
      </c>
      <c r="P35" s="34">
        <f t="shared" si="6"/>
        <v>5594132</v>
      </c>
      <c r="Q35" s="34">
        <f t="shared" si="6"/>
        <v>5667140</v>
      </c>
      <c r="R35" s="34">
        <f t="shared" si="6"/>
        <v>5792150</v>
      </c>
      <c r="S35" s="34">
        <f t="shared" si="6"/>
        <v>6121704</v>
      </c>
      <c r="T35" s="34">
        <f t="shared" si="6"/>
        <v>6500267</v>
      </c>
      <c r="U35" s="34">
        <f t="shared" si="6"/>
        <v>6837824</v>
      </c>
      <c r="V35" s="34">
        <f t="shared" si="6"/>
        <v>7236706</v>
      </c>
      <c r="W35" s="34">
        <f t="shared" si="6"/>
        <v>7617972</v>
      </c>
      <c r="X35" s="34">
        <f t="shared" si="6"/>
        <v>7814946</v>
      </c>
      <c r="Y35" s="34">
        <f t="shared" si="6"/>
        <v>8080348</v>
      </c>
      <c r="Z35" s="34">
        <f t="shared" si="6"/>
        <v>8412430</v>
      </c>
      <c r="AA35" s="34">
        <f t="shared" si="6"/>
        <v>8583032</v>
      </c>
      <c r="AB35" s="45">
        <f t="shared" si="6"/>
        <v>8878227</v>
      </c>
      <c r="AC35" s="45">
        <f t="shared" si="6"/>
        <v>9201155</v>
      </c>
      <c r="AD35" s="45">
        <f t="shared" si="6"/>
        <v>9533557</v>
      </c>
      <c r="AE35" s="45">
        <f t="shared" si="6"/>
        <v>9579519</v>
      </c>
      <c r="AF35" s="45">
        <f t="shared" si="6"/>
        <v>9948873</v>
      </c>
      <c r="AG35" s="45">
        <f t="shared" si="6"/>
        <v>10251927</v>
      </c>
      <c r="AH35" s="45">
        <f>AH33-AH26</f>
        <v>10645165</v>
      </c>
      <c r="AI35" s="45">
        <f>AI33-AI26</f>
        <v>10691474</v>
      </c>
      <c r="AJ35" s="45">
        <f>AJ33-AJ26</f>
        <v>10825490</v>
      </c>
    </row>
    <row r="36" spans="1:36">
      <c r="P36" s="16"/>
    </row>
    <row r="39" spans="1:36">
      <c r="Y39" s="16"/>
      <c r="Z39" s="16"/>
      <c r="AA39" s="16"/>
    </row>
    <row r="40" spans="1:36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8" orientation="landscape" r:id="rId1"/>
  <headerFooter alignWithMargins="0">
    <oddHeader>&amp;LSchweizerische Holzenergiestatistik EJ2023
&amp;C&amp;"Arial,Fett"&amp;12Nutzenergie thermisch&amp;"Arial,Standard"
&amp;10(in MWh, witterungsbereinigt)&amp;R&amp;"Arial,Standard"Tabelle G</oddHeader>
    <oddFooter>&amp;R24.06.2024</oddFooter>
  </headerFooter>
  <customProperties>
    <customPr name="EpmWorksheetKeyString_GU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8">
    <pageSetUpPr fitToPage="1"/>
  </sheetPr>
  <dimension ref="A1:AJ36"/>
  <sheetViews>
    <sheetView view="pageLayout" topLeftCell="A10" zoomScale="85" zoomScaleNormal="90" zoomScalePageLayoutView="85" workbookViewId="0">
      <selection activeCell="C2" sqref="C2:AJ26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8.28515625" style="17" customWidth="1"/>
    <col min="4" max="7" width="8.28515625" style="17" hidden="1" customWidth="1"/>
    <col min="8" max="8" width="8.28515625" style="17" customWidth="1"/>
    <col min="9" max="12" width="8.28515625" style="17" hidden="1" customWidth="1"/>
    <col min="13" max="13" width="8.28515625" style="17" customWidth="1"/>
    <col min="14" max="17" width="8.28515625" style="17" hidden="1" customWidth="1"/>
    <col min="18" max="32" width="8.28515625" style="17" customWidth="1"/>
    <col min="33" max="33" width="8.140625" style="17" bestFit="1" customWidth="1"/>
    <col min="34" max="36" width="8.7109375" style="17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48">
        <v>0</v>
      </c>
      <c r="D2" s="49">
        <v>0</v>
      </c>
      <c r="E2" s="49">
        <v>0</v>
      </c>
      <c r="F2" s="49">
        <v>0</v>
      </c>
      <c r="G2" s="49">
        <v>0</v>
      </c>
      <c r="H2" s="49">
        <v>0</v>
      </c>
      <c r="I2" s="49">
        <v>0</v>
      </c>
      <c r="J2" s="49">
        <v>0</v>
      </c>
      <c r="K2" s="49">
        <v>0</v>
      </c>
      <c r="L2" s="49">
        <v>0</v>
      </c>
      <c r="M2" s="49">
        <v>0</v>
      </c>
      <c r="N2" s="49">
        <v>0</v>
      </c>
      <c r="O2" s="49">
        <v>0</v>
      </c>
      <c r="P2" s="49">
        <v>0</v>
      </c>
      <c r="Q2" s="49">
        <v>0</v>
      </c>
      <c r="R2" s="49">
        <v>0</v>
      </c>
      <c r="S2" s="49">
        <v>0</v>
      </c>
      <c r="T2" s="49">
        <v>0</v>
      </c>
      <c r="U2" s="49">
        <v>0</v>
      </c>
      <c r="V2" s="49">
        <v>0</v>
      </c>
      <c r="W2" s="49">
        <v>0</v>
      </c>
      <c r="X2" s="49">
        <v>0</v>
      </c>
      <c r="Y2" s="49">
        <v>0</v>
      </c>
      <c r="Z2" s="49">
        <v>0</v>
      </c>
      <c r="AA2" s="49">
        <v>0</v>
      </c>
      <c r="AB2" s="49">
        <v>0</v>
      </c>
      <c r="AC2" s="49">
        <v>0</v>
      </c>
      <c r="AD2" s="49">
        <v>0</v>
      </c>
      <c r="AE2" s="49">
        <v>0</v>
      </c>
      <c r="AF2" s="49">
        <v>0</v>
      </c>
      <c r="AG2" s="49">
        <v>0</v>
      </c>
      <c r="AH2" s="49">
        <v>0</v>
      </c>
      <c r="AI2" s="49">
        <v>0</v>
      </c>
      <c r="AJ2" s="49">
        <v>0</v>
      </c>
    </row>
    <row r="3" spans="1:36" ht="14.1" customHeight="1">
      <c r="A3" s="19">
        <v>2</v>
      </c>
      <c r="B3" s="20" t="s">
        <v>10</v>
      </c>
      <c r="C3" s="46">
        <v>0</v>
      </c>
      <c r="D3" s="47">
        <v>0</v>
      </c>
      <c r="E3" s="47">
        <v>0</v>
      </c>
      <c r="F3" s="47">
        <v>0</v>
      </c>
      <c r="G3" s="47">
        <v>0</v>
      </c>
      <c r="H3" s="47">
        <v>0</v>
      </c>
      <c r="I3" s="47">
        <v>0</v>
      </c>
      <c r="J3" s="47">
        <v>0</v>
      </c>
      <c r="K3" s="47">
        <v>0</v>
      </c>
      <c r="L3" s="47">
        <v>0</v>
      </c>
      <c r="M3" s="47">
        <v>0</v>
      </c>
      <c r="N3" s="47">
        <v>0</v>
      </c>
      <c r="O3" s="47">
        <v>0</v>
      </c>
      <c r="P3" s="47">
        <v>0</v>
      </c>
      <c r="Q3" s="47">
        <v>0</v>
      </c>
      <c r="R3" s="47">
        <v>0</v>
      </c>
      <c r="S3" s="47">
        <v>0</v>
      </c>
      <c r="T3" s="47">
        <v>0</v>
      </c>
      <c r="U3" s="47">
        <v>0</v>
      </c>
      <c r="V3" s="47">
        <v>0</v>
      </c>
      <c r="W3" s="47">
        <v>0</v>
      </c>
      <c r="X3" s="47">
        <v>0</v>
      </c>
      <c r="Y3" s="47">
        <v>0</v>
      </c>
      <c r="Z3" s="47">
        <v>0</v>
      </c>
      <c r="AA3" s="47">
        <v>0</v>
      </c>
      <c r="AB3" s="47">
        <v>0</v>
      </c>
      <c r="AC3" s="47">
        <v>0</v>
      </c>
      <c r="AD3" s="47">
        <v>0</v>
      </c>
      <c r="AE3" s="47">
        <v>0</v>
      </c>
      <c r="AF3" s="47">
        <v>0</v>
      </c>
      <c r="AG3" s="47">
        <v>0</v>
      </c>
      <c r="AH3" s="47">
        <v>0</v>
      </c>
      <c r="AI3" s="47">
        <v>0</v>
      </c>
      <c r="AJ3" s="47">
        <v>0</v>
      </c>
    </row>
    <row r="4" spans="1:36" ht="14.1" customHeight="1">
      <c r="A4" s="19">
        <v>3</v>
      </c>
      <c r="B4" s="20" t="s">
        <v>11</v>
      </c>
      <c r="C4" s="46">
        <v>0</v>
      </c>
      <c r="D4" s="47">
        <v>0</v>
      </c>
      <c r="E4" s="47">
        <v>0</v>
      </c>
      <c r="F4" s="47">
        <v>0</v>
      </c>
      <c r="G4" s="47">
        <v>0</v>
      </c>
      <c r="H4" s="47">
        <v>0</v>
      </c>
      <c r="I4" s="47">
        <v>0</v>
      </c>
      <c r="J4" s="47">
        <v>0</v>
      </c>
      <c r="K4" s="47">
        <v>0</v>
      </c>
      <c r="L4" s="47">
        <v>0</v>
      </c>
      <c r="M4" s="47">
        <v>0</v>
      </c>
      <c r="N4" s="47">
        <v>0</v>
      </c>
      <c r="O4" s="47">
        <v>0</v>
      </c>
      <c r="P4" s="47">
        <v>0</v>
      </c>
      <c r="Q4" s="47">
        <v>0</v>
      </c>
      <c r="R4" s="47">
        <v>0</v>
      </c>
      <c r="S4" s="47">
        <v>0</v>
      </c>
      <c r="T4" s="47">
        <v>0</v>
      </c>
      <c r="U4" s="47">
        <v>0</v>
      </c>
      <c r="V4" s="47">
        <v>0</v>
      </c>
      <c r="W4" s="47">
        <v>0</v>
      </c>
      <c r="X4" s="47">
        <v>0</v>
      </c>
      <c r="Y4" s="47">
        <v>0</v>
      </c>
      <c r="Z4" s="47">
        <v>0</v>
      </c>
      <c r="AA4" s="47">
        <v>0</v>
      </c>
      <c r="AB4" s="47">
        <v>0</v>
      </c>
      <c r="AC4" s="47">
        <v>0</v>
      </c>
      <c r="AD4" s="47">
        <v>0</v>
      </c>
      <c r="AE4" s="47">
        <v>0</v>
      </c>
      <c r="AF4" s="47">
        <v>0</v>
      </c>
      <c r="AG4" s="47">
        <v>0</v>
      </c>
      <c r="AH4" s="47">
        <v>0</v>
      </c>
      <c r="AI4" s="47">
        <v>0</v>
      </c>
      <c r="AJ4" s="47">
        <v>0</v>
      </c>
    </row>
    <row r="5" spans="1:36" ht="14.1" customHeight="1">
      <c r="A5" s="19" t="s">
        <v>68</v>
      </c>
      <c r="B5" s="20" t="s">
        <v>12</v>
      </c>
      <c r="C5" s="46">
        <v>0</v>
      </c>
      <c r="D5" s="47">
        <v>0</v>
      </c>
      <c r="E5" s="47">
        <v>0</v>
      </c>
      <c r="F5" s="47">
        <v>0</v>
      </c>
      <c r="G5" s="47">
        <v>0</v>
      </c>
      <c r="H5" s="47">
        <v>0</v>
      </c>
      <c r="I5" s="47">
        <v>0</v>
      </c>
      <c r="J5" s="47">
        <v>0</v>
      </c>
      <c r="K5" s="47">
        <v>0</v>
      </c>
      <c r="L5" s="47">
        <v>0</v>
      </c>
      <c r="M5" s="47">
        <v>0</v>
      </c>
      <c r="N5" s="47">
        <v>0</v>
      </c>
      <c r="O5" s="47">
        <v>0</v>
      </c>
      <c r="P5" s="47">
        <v>0</v>
      </c>
      <c r="Q5" s="47">
        <v>0</v>
      </c>
      <c r="R5" s="47">
        <v>0</v>
      </c>
      <c r="S5" s="47">
        <v>0</v>
      </c>
      <c r="T5" s="47">
        <v>0</v>
      </c>
      <c r="U5" s="47">
        <v>0</v>
      </c>
      <c r="V5" s="47">
        <v>0</v>
      </c>
      <c r="W5" s="47">
        <v>0</v>
      </c>
      <c r="X5" s="47">
        <v>0</v>
      </c>
      <c r="Y5" s="47">
        <v>0</v>
      </c>
      <c r="Z5" s="47">
        <v>0</v>
      </c>
      <c r="AA5" s="47">
        <v>0</v>
      </c>
      <c r="AB5" s="47">
        <v>0</v>
      </c>
      <c r="AC5" s="47">
        <v>0</v>
      </c>
      <c r="AD5" s="47">
        <v>0</v>
      </c>
      <c r="AE5" s="47">
        <v>0</v>
      </c>
      <c r="AF5" s="47">
        <v>0</v>
      </c>
      <c r="AG5" s="47">
        <v>0</v>
      </c>
      <c r="AH5" s="47">
        <v>0</v>
      </c>
      <c r="AI5" s="47">
        <v>0</v>
      </c>
      <c r="AJ5" s="47">
        <v>0</v>
      </c>
    </row>
    <row r="6" spans="1:36" ht="14.1" customHeight="1">
      <c r="A6" s="19" t="s">
        <v>67</v>
      </c>
      <c r="B6" s="20" t="s">
        <v>223</v>
      </c>
      <c r="C6" s="46">
        <v>0</v>
      </c>
      <c r="D6" s="47">
        <v>0</v>
      </c>
      <c r="E6" s="47">
        <v>0</v>
      </c>
      <c r="F6" s="47">
        <v>0</v>
      </c>
      <c r="G6" s="47">
        <v>0</v>
      </c>
      <c r="H6" s="47">
        <v>0</v>
      </c>
      <c r="I6" s="47">
        <v>0</v>
      </c>
      <c r="J6" s="47">
        <v>0</v>
      </c>
      <c r="K6" s="47">
        <v>0</v>
      </c>
      <c r="L6" s="47">
        <v>0</v>
      </c>
      <c r="M6" s="47">
        <v>0</v>
      </c>
      <c r="N6" s="47">
        <v>0</v>
      </c>
      <c r="O6" s="47">
        <v>0</v>
      </c>
      <c r="P6" s="47">
        <v>0</v>
      </c>
      <c r="Q6" s="47">
        <v>0</v>
      </c>
      <c r="R6" s="47">
        <v>0</v>
      </c>
      <c r="S6" s="47">
        <v>0</v>
      </c>
      <c r="T6" s="47">
        <v>0</v>
      </c>
      <c r="U6" s="47">
        <v>0</v>
      </c>
      <c r="V6" s="47">
        <v>0</v>
      </c>
      <c r="W6" s="47">
        <v>0</v>
      </c>
      <c r="X6" s="47">
        <v>0</v>
      </c>
      <c r="Y6" s="47">
        <v>0</v>
      </c>
      <c r="Z6" s="47">
        <v>0</v>
      </c>
      <c r="AA6" s="47">
        <v>0</v>
      </c>
      <c r="AB6" s="47">
        <v>0</v>
      </c>
      <c r="AC6" s="47">
        <v>0</v>
      </c>
      <c r="AD6" s="47">
        <v>0</v>
      </c>
      <c r="AE6" s="47">
        <v>0</v>
      </c>
      <c r="AF6" s="47">
        <v>0</v>
      </c>
      <c r="AG6" s="47">
        <v>0</v>
      </c>
      <c r="AH6" s="47">
        <v>0</v>
      </c>
      <c r="AI6" s="47">
        <v>0</v>
      </c>
      <c r="AJ6" s="47">
        <v>0</v>
      </c>
    </row>
    <row r="7" spans="1:36" ht="14.1" customHeight="1">
      <c r="A7" s="19">
        <v>5</v>
      </c>
      <c r="B7" s="20" t="s">
        <v>13</v>
      </c>
      <c r="C7" s="46">
        <v>0</v>
      </c>
      <c r="D7" s="47">
        <v>0</v>
      </c>
      <c r="E7" s="47">
        <v>0</v>
      </c>
      <c r="F7" s="47">
        <v>0</v>
      </c>
      <c r="G7" s="47">
        <v>0</v>
      </c>
      <c r="H7" s="47">
        <v>0</v>
      </c>
      <c r="I7" s="47">
        <v>0</v>
      </c>
      <c r="J7" s="47">
        <v>0</v>
      </c>
      <c r="K7" s="47">
        <v>0</v>
      </c>
      <c r="L7" s="47">
        <v>0</v>
      </c>
      <c r="M7" s="47">
        <v>0</v>
      </c>
      <c r="N7" s="47">
        <v>0</v>
      </c>
      <c r="O7" s="47">
        <v>0</v>
      </c>
      <c r="P7" s="47">
        <v>0</v>
      </c>
      <c r="Q7" s="47">
        <v>0</v>
      </c>
      <c r="R7" s="47">
        <v>0</v>
      </c>
      <c r="S7" s="47">
        <v>0</v>
      </c>
      <c r="T7" s="47">
        <v>0</v>
      </c>
      <c r="U7" s="47">
        <v>0</v>
      </c>
      <c r="V7" s="47">
        <v>0</v>
      </c>
      <c r="W7" s="47">
        <v>0</v>
      </c>
      <c r="X7" s="47">
        <v>0</v>
      </c>
      <c r="Y7" s="47">
        <v>0</v>
      </c>
      <c r="Z7" s="47">
        <v>0</v>
      </c>
      <c r="AA7" s="47">
        <v>0</v>
      </c>
      <c r="AB7" s="47">
        <v>0</v>
      </c>
      <c r="AC7" s="47">
        <v>0</v>
      </c>
      <c r="AD7" s="47">
        <v>0</v>
      </c>
      <c r="AE7" s="47">
        <v>0</v>
      </c>
      <c r="AF7" s="47">
        <v>0</v>
      </c>
      <c r="AG7" s="47">
        <v>0</v>
      </c>
      <c r="AH7" s="47">
        <v>0</v>
      </c>
      <c r="AI7" s="47">
        <v>0</v>
      </c>
      <c r="AJ7" s="47">
        <v>0</v>
      </c>
    </row>
    <row r="8" spans="1:36" ht="14.1" customHeight="1">
      <c r="A8" s="19">
        <v>6</v>
      </c>
      <c r="B8" s="20" t="s">
        <v>14</v>
      </c>
      <c r="C8" s="46">
        <v>0</v>
      </c>
      <c r="D8" s="47">
        <v>0</v>
      </c>
      <c r="E8" s="47">
        <v>0</v>
      </c>
      <c r="F8" s="47">
        <v>0</v>
      </c>
      <c r="G8" s="47">
        <v>0</v>
      </c>
      <c r="H8" s="47">
        <v>0</v>
      </c>
      <c r="I8" s="47">
        <v>0</v>
      </c>
      <c r="J8" s="47">
        <v>0</v>
      </c>
      <c r="K8" s="47">
        <v>0</v>
      </c>
      <c r="L8" s="47">
        <v>0</v>
      </c>
      <c r="M8" s="47">
        <v>0</v>
      </c>
      <c r="N8" s="47">
        <v>0</v>
      </c>
      <c r="O8" s="47">
        <v>0</v>
      </c>
      <c r="P8" s="47">
        <v>0</v>
      </c>
      <c r="Q8" s="47">
        <v>0</v>
      </c>
      <c r="R8" s="47">
        <v>0</v>
      </c>
      <c r="S8" s="47">
        <v>0</v>
      </c>
      <c r="T8" s="47">
        <v>0</v>
      </c>
      <c r="U8" s="47">
        <v>0</v>
      </c>
      <c r="V8" s="47">
        <v>0</v>
      </c>
      <c r="W8" s="47">
        <v>0</v>
      </c>
      <c r="X8" s="47">
        <v>0</v>
      </c>
      <c r="Y8" s="47">
        <v>0</v>
      </c>
      <c r="Z8" s="47">
        <v>0</v>
      </c>
      <c r="AA8" s="47">
        <v>0</v>
      </c>
      <c r="AB8" s="47">
        <v>0</v>
      </c>
      <c r="AC8" s="47">
        <v>0</v>
      </c>
      <c r="AD8" s="47">
        <v>0</v>
      </c>
      <c r="AE8" s="47">
        <v>0</v>
      </c>
      <c r="AF8" s="47">
        <v>0</v>
      </c>
      <c r="AG8" s="47">
        <v>0</v>
      </c>
      <c r="AH8" s="47">
        <v>0</v>
      </c>
      <c r="AI8" s="47">
        <v>0</v>
      </c>
      <c r="AJ8" s="47">
        <v>0</v>
      </c>
    </row>
    <row r="9" spans="1:36" ht="14.1" customHeight="1">
      <c r="A9" s="19">
        <v>7</v>
      </c>
      <c r="B9" s="20" t="s">
        <v>15</v>
      </c>
      <c r="C9" s="46">
        <v>0</v>
      </c>
      <c r="D9" s="47">
        <v>0</v>
      </c>
      <c r="E9" s="47">
        <v>0</v>
      </c>
      <c r="F9" s="47">
        <v>0</v>
      </c>
      <c r="G9" s="47">
        <v>0</v>
      </c>
      <c r="H9" s="47">
        <v>0</v>
      </c>
      <c r="I9" s="47">
        <v>0</v>
      </c>
      <c r="J9" s="47">
        <v>0</v>
      </c>
      <c r="K9" s="47">
        <v>0</v>
      </c>
      <c r="L9" s="47">
        <v>0</v>
      </c>
      <c r="M9" s="47">
        <v>0</v>
      </c>
      <c r="N9" s="47">
        <v>0</v>
      </c>
      <c r="O9" s="47">
        <v>0</v>
      </c>
      <c r="P9" s="47">
        <v>0</v>
      </c>
      <c r="Q9" s="47">
        <v>0</v>
      </c>
      <c r="R9" s="47">
        <v>0</v>
      </c>
      <c r="S9" s="47">
        <v>0</v>
      </c>
      <c r="T9" s="47">
        <v>0</v>
      </c>
      <c r="U9" s="47">
        <v>0</v>
      </c>
      <c r="V9" s="47">
        <v>0</v>
      </c>
      <c r="W9" s="47">
        <v>0</v>
      </c>
      <c r="X9" s="47">
        <v>0</v>
      </c>
      <c r="Y9" s="47">
        <v>0</v>
      </c>
      <c r="Z9" s="47">
        <v>0</v>
      </c>
      <c r="AA9" s="47">
        <v>0</v>
      </c>
      <c r="AB9" s="47">
        <v>0</v>
      </c>
      <c r="AC9" s="47">
        <v>0</v>
      </c>
      <c r="AD9" s="47">
        <v>0</v>
      </c>
      <c r="AE9" s="47">
        <v>0</v>
      </c>
      <c r="AF9" s="47">
        <v>0</v>
      </c>
      <c r="AG9" s="47">
        <v>0</v>
      </c>
      <c r="AH9" s="47">
        <v>0</v>
      </c>
      <c r="AI9" s="47">
        <v>0</v>
      </c>
      <c r="AJ9" s="47">
        <v>0</v>
      </c>
    </row>
    <row r="10" spans="1:36" ht="14.1" customHeight="1">
      <c r="A10" s="19">
        <v>8</v>
      </c>
      <c r="B10" s="20" t="s">
        <v>71</v>
      </c>
      <c r="C10" s="46">
        <v>0</v>
      </c>
      <c r="D10" s="47">
        <v>0</v>
      </c>
      <c r="E10" s="47">
        <v>0</v>
      </c>
      <c r="F10" s="47">
        <v>0</v>
      </c>
      <c r="G10" s="47">
        <v>0</v>
      </c>
      <c r="H10" s="47">
        <v>0</v>
      </c>
      <c r="I10" s="47">
        <v>0</v>
      </c>
      <c r="J10" s="47">
        <v>0</v>
      </c>
      <c r="K10" s="47">
        <v>0</v>
      </c>
      <c r="L10" s="47">
        <v>0</v>
      </c>
      <c r="M10" s="47">
        <v>0</v>
      </c>
      <c r="N10" s="47">
        <v>0</v>
      </c>
      <c r="O10" s="47">
        <v>0</v>
      </c>
      <c r="P10" s="47">
        <v>0</v>
      </c>
      <c r="Q10" s="47">
        <v>0</v>
      </c>
      <c r="R10" s="47">
        <v>0</v>
      </c>
      <c r="S10" s="47">
        <v>0</v>
      </c>
      <c r="T10" s="47">
        <v>0</v>
      </c>
      <c r="U10" s="47">
        <v>0</v>
      </c>
      <c r="V10" s="47">
        <v>0</v>
      </c>
      <c r="W10" s="47">
        <v>0</v>
      </c>
      <c r="X10" s="47">
        <v>0</v>
      </c>
      <c r="Y10" s="47">
        <v>0</v>
      </c>
      <c r="Z10" s="47">
        <v>0</v>
      </c>
      <c r="AA10" s="47">
        <v>0</v>
      </c>
      <c r="AB10" s="47">
        <v>0</v>
      </c>
      <c r="AC10" s="47">
        <v>0</v>
      </c>
      <c r="AD10" s="47">
        <v>0</v>
      </c>
      <c r="AE10" s="47">
        <v>0</v>
      </c>
      <c r="AF10" s="47">
        <v>0</v>
      </c>
      <c r="AG10" s="47">
        <v>0</v>
      </c>
      <c r="AH10" s="47">
        <v>0</v>
      </c>
      <c r="AI10" s="47">
        <v>0</v>
      </c>
      <c r="AJ10" s="47">
        <v>0</v>
      </c>
    </row>
    <row r="11" spans="1:36" ht="14.1" customHeight="1">
      <c r="A11" s="19">
        <v>9</v>
      </c>
      <c r="B11" s="20" t="s">
        <v>72</v>
      </c>
      <c r="C11" s="46">
        <v>0</v>
      </c>
      <c r="D11" s="47">
        <v>0</v>
      </c>
      <c r="E11" s="47">
        <v>0</v>
      </c>
      <c r="F11" s="47">
        <v>0</v>
      </c>
      <c r="G11" s="47">
        <v>0</v>
      </c>
      <c r="H11" s="47">
        <v>0</v>
      </c>
      <c r="I11" s="47">
        <v>0</v>
      </c>
      <c r="J11" s="47">
        <v>0</v>
      </c>
      <c r="K11" s="47">
        <v>0</v>
      </c>
      <c r="L11" s="47">
        <v>0</v>
      </c>
      <c r="M11" s="47">
        <v>0</v>
      </c>
      <c r="N11" s="47">
        <v>0</v>
      </c>
      <c r="O11" s="47">
        <v>0</v>
      </c>
      <c r="P11" s="47">
        <v>0</v>
      </c>
      <c r="Q11" s="47">
        <v>0</v>
      </c>
      <c r="R11" s="47">
        <v>0</v>
      </c>
      <c r="S11" s="47">
        <v>0</v>
      </c>
      <c r="T11" s="47">
        <v>0</v>
      </c>
      <c r="U11" s="47">
        <v>0</v>
      </c>
      <c r="V11" s="47">
        <v>0</v>
      </c>
      <c r="W11" s="47">
        <v>0</v>
      </c>
      <c r="X11" s="47">
        <v>0</v>
      </c>
      <c r="Y11" s="47">
        <v>0</v>
      </c>
      <c r="Z11" s="47">
        <v>0</v>
      </c>
      <c r="AA11" s="47">
        <v>0</v>
      </c>
      <c r="AB11" s="47">
        <v>0</v>
      </c>
      <c r="AC11" s="47">
        <v>0</v>
      </c>
      <c r="AD11" s="47">
        <v>0</v>
      </c>
      <c r="AE11" s="47">
        <v>0</v>
      </c>
      <c r="AF11" s="47">
        <v>0</v>
      </c>
      <c r="AG11" s="47">
        <v>0</v>
      </c>
      <c r="AH11" s="47">
        <v>0</v>
      </c>
      <c r="AI11" s="47">
        <v>0</v>
      </c>
      <c r="AJ11" s="47">
        <v>0</v>
      </c>
    </row>
    <row r="12" spans="1:36" ht="14.1" customHeight="1">
      <c r="A12" s="19">
        <v>10</v>
      </c>
      <c r="B12" s="20" t="s">
        <v>16</v>
      </c>
      <c r="C12" s="46">
        <v>0</v>
      </c>
      <c r="D12" s="47">
        <v>0</v>
      </c>
      <c r="E12" s="47">
        <v>0</v>
      </c>
      <c r="F12" s="47">
        <v>0</v>
      </c>
      <c r="G12" s="47">
        <v>0</v>
      </c>
      <c r="H12" s="47">
        <v>0</v>
      </c>
      <c r="I12" s="47">
        <v>0</v>
      </c>
      <c r="J12" s="47">
        <v>0</v>
      </c>
      <c r="K12" s="47">
        <v>0</v>
      </c>
      <c r="L12" s="47">
        <v>0</v>
      </c>
      <c r="M12" s="47">
        <v>0</v>
      </c>
      <c r="N12" s="47">
        <v>0</v>
      </c>
      <c r="O12" s="47">
        <v>0</v>
      </c>
      <c r="P12" s="47">
        <v>0</v>
      </c>
      <c r="Q12" s="47">
        <v>0</v>
      </c>
      <c r="R12" s="47">
        <v>0</v>
      </c>
      <c r="S12" s="47">
        <v>0</v>
      </c>
      <c r="T12" s="47">
        <v>0</v>
      </c>
      <c r="U12" s="47">
        <v>0</v>
      </c>
      <c r="V12" s="47">
        <v>0</v>
      </c>
      <c r="W12" s="47">
        <v>0</v>
      </c>
      <c r="X12" s="47">
        <v>0</v>
      </c>
      <c r="Y12" s="47">
        <v>0</v>
      </c>
      <c r="Z12" s="47">
        <v>0</v>
      </c>
      <c r="AA12" s="47">
        <v>0</v>
      </c>
      <c r="AB12" s="47">
        <v>0</v>
      </c>
      <c r="AC12" s="47">
        <v>0</v>
      </c>
      <c r="AD12" s="47">
        <v>0</v>
      </c>
      <c r="AE12" s="47">
        <v>0</v>
      </c>
      <c r="AF12" s="47">
        <v>0</v>
      </c>
      <c r="AG12" s="47">
        <v>0</v>
      </c>
      <c r="AH12" s="47">
        <v>0</v>
      </c>
      <c r="AI12" s="47">
        <v>0</v>
      </c>
      <c r="AJ12" s="47">
        <v>0</v>
      </c>
    </row>
    <row r="13" spans="1:36">
      <c r="A13" s="19" t="s">
        <v>70</v>
      </c>
      <c r="B13" s="20" t="s">
        <v>73</v>
      </c>
      <c r="C13" s="46">
        <v>0</v>
      </c>
      <c r="D13" s="47">
        <v>0</v>
      </c>
      <c r="E13" s="47">
        <v>0</v>
      </c>
      <c r="F13" s="47">
        <v>0</v>
      </c>
      <c r="G13" s="47">
        <v>0</v>
      </c>
      <c r="H13" s="47">
        <v>0</v>
      </c>
      <c r="I13" s="47">
        <v>0</v>
      </c>
      <c r="J13" s="47">
        <v>0</v>
      </c>
      <c r="K13" s="47">
        <v>0</v>
      </c>
      <c r="L13" s="47">
        <v>0</v>
      </c>
      <c r="M13" s="47">
        <v>0</v>
      </c>
      <c r="N13" s="47">
        <v>0</v>
      </c>
      <c r="O13" s="47">
        <v>0</v>
      </c>
      <c r="P13" s="47">
        <v>0</v>
      </c>
      <c r="Q13" s="47">
        <v>0</v>
      </c>
      <c r="R13" s="47">
        <v>0</v>
      </c>
      <c r="S13" s="47">
        <v>0</v>
      </c>
      <c r="T13" s="47">
        <v>0</v>
      </c>
      <c r="U13" s="47">
        <v>0</v>
      </c>
      <c r="V13" s="47">
        <v>0</v>
      </c>
      <c r="W13" s="47">
        <v>0</v>
      </c>
      <c r="X13" s="47">
        <v>0</v>
      </c>
      <c r="Y13" s="47">
        <v>0</v>
      </c>
      <c r="Z13" s="47">
        <v>0</v>
      </c>
      <c r="AA13" s="47">
        <v>0</v>
      </c>
      <c r="AB13" s="47">
        <v>0</v>
      </c>
      <c r="AC13" s="47">
        <v>0</v>
      </c>
      <c r="AD13" s="47">
        <v>0</v>
      </c>
      <c r="AE13" s="47">
        <v>0</v>
      </c>
      <c r="AF13" s="47">
        <v>0</v>
      </c>
      <c r="AG13" s="47">
        <v>0</v>
      </c>
      <c r="AH13" s="47">
        <v>0</v>
      </c>
      <c r="AI13" s="47">
        <v>0</v>
      </c>
      <c r="AJ13" s="47">
        <v>0</v>
      </c>
    </row>
    <row r="14" spans="1:36" ht="13.5" customHeight="1">
      <c r="A14" s="19" t="s">
        <v>69</v>
      </c>
      <c r="B14" s="20" t="s">
        <v>222</v>
      </c>
      <c r="C14" s="46">
        <v>0</v>
      </c>
      <c r="D14" s="47">
        <v>0</v>
      </c>
      <c r="E14" s="47">
        <v>0</v>
      </c>
      <c r="F14" s="47">
        <v>0</v>
      </c>
      <c r="G14" s="47">
        <v>0</v>
      </c>
      <c r="H14" s="47">
        <v>0</v>
      </c>
      <c r="I14" s="47">
        <v>0</v>
      </c>
      <c r="J14" s="47">
        <v>0</v>
      </c>
      <c r="K14" s="47">
        <v>0</v>
      </c>
      <c r="L14" s="47">
        <v>0</v>
      </c>
      <c r="M14" s="47">
        <v>0</v>
      </c>
      <c r="N14" s="47">
        <v>0</v>
      </c>
      <c r="O14" s="47">
        <v>0</v>
      </c>
      <c r="P14" s="47">
        <v>0</v>
      </c>
      <c r="Q14" s="47">
        <v>0</v>
      </c>
      <c r="R14" s="47">
        <v>0</v>
      </c>
      <c r="S14" s="47">
        <v>0</v>
      </c>
      <c r="T14" s="47">
        <v>0</v>
      </c>
      <c r="U14" s="47">
        <v>0</v>
      </c>
      <c r="V14" s="47">
        <v>0</v>
      </c>
      <c r="W14" s="47">
        <v>0</v>
      </c>
      <c r="X14" s="47">
        <v>0</v>
      </c>
      <c r="Y14" s="47">
        <v>0</v>
      </c>
      <c r="Z14" s="47">
        <v>0</v>
      </c>
      <c r="AA14" s="47">
        <v>0</v>
      </c>
      <c r="AB14" s="47">
        <v>0</v>
      </c>
      <c r="AC14" s="47">
        <v>0</v>
      </c>
      <c r="AD14" s="47">
        <v>0</v>
      </c>
      <c r="AE14" s="47">
        <v>0</v>
      </c>
      <c r="AF14" s="47">
        <v>0</v>
      </c>
      <c r="AG14" s="47">
        <v>0</v>
      </c>
      <c r="AH14" s="47">
        <v>0</v>
      </c>
      <c r="AI14" s="47">
        <v>0</v>
      </c>
      <c r="AJ14" s="47">
        <v>0</v>
      </c>
    </row>
    <row r="15" spans="1:36" ht="25.15" customHeight="1">
      <c r="A15" s="19" t="s">
        <v>85</v>
      </c>
      <c r="B15" s="20" t="s">
        <v>74</v>
      </c>
      <c r="C15" s="46">
        <v>0</v>
      </c>
      <c r="D15" s="47">
        <v>0</v>
      </c>
      <c r="E15" s="47">
        <v>0</v>
      </c>
      <c r="F15" s="47">
        <v>0</v>
      </c>
      <c r="G15" s="47">
        <v>0</v>
      </c>
      <c r="H15" s="47">
        <v>0</v>
      </c>
      <c r="I15" s="47">
        <v>0</v>
      </c>
      <c r="J15" s="47">
        <v>0</v>
      </c>
      <c r="K15" s="47">
        <v>0</v>
      </c>
      <c r="L15" s="47">
        <v>0</v>
      </c>
      <c r="M15" s="47">
        <v>0</v>
      </c>
      <c r="N15" s="47">
        <v>0</v>
      </c>
      <c r="O15" s="47">
        <v>0</v>
      </c>
      <c r="P15" s="47">
        <v>0</v>
      </c>
      <c r="Q15" s="47">
        <v>0</v>
      </c>
      <c r="R15" s="47">
        <v>0</v>
      </c>
      <c r="S15" s="47">
        <v>0</v>
      </c>
      <c r="T15" s="47">
        <v>0</v>
      </c>
      <c r="U15" s="47">
        <v>0</v>
      </c>
      <c r="V15" s="47">
        <v>0</v>
      </c>
      <c r="W15" s="47">
        <v>0</v>
      </c>
      <c r="X15" s="47">
        <v>0</v>
      </c>
      <c r="Y15" s="47">
        <v>0</v>
      </c>
      <c r="Z15" s="47">
        <v>0</v>
      </c>
      <c r="AA15" s="47">
        <v>0</v>
      </c>
      <c r="AB15" s="47">
        <v>0</v>
      </c>
      <c r="AC15" s="47">
        <v>0</v>
      </c>
      <c r="AD15" s="47">
        <v>0</v>
      </c>
      <c r="AE15" s="47">
        <v>0</v>
      </c>
      <c r="AF15" s="47">
        <v>0</v>
      </c>
      <c r="AG15" s="47">
        <v>0</v>
      </c>
      <c r="AH15" s="47">
        <v>0</v>
      </c>
      <c r="AI15" s="47">
        <v>0</v>
      </c>
      <c r="AJ15" s="47">
        <v>0</v>
      </c>
    </row>
    <row r="16" spans="1:36" ht="13.5" customHeight="1">
      <c r="A16" s="19" t="s">
        <v>86</v>
      </c>
      <c r="B16" s="20" t="s">
        <v>224</v>
      </c>
      <c r="C16" s="46">
        <v>0</v>
      </c>
      <c r="D16" s="47">
        <v>0</v>
      </c>
      <c r="E16" s="47">
        <v>0</v>
      </c>
      <c r="F16" s="47">
        <v>0</v>
      </c>
      <c r="G16" s="47">
        <v>0</v>
      </c>
      <c r="H16" s="47">
        <v>0</v>
      </c>
      <c r="I16" s="47">
        <v>0</v>
      </c>
      <c r="J16" s="47">
        <v>0</v>
      </c>
      <c r="K16" s="47">
        <v>0</v>
      </c>
      <c r="L16" s="47">
        <v>0</v>
      </c>
      <c r="M16" s="47">
        <v>0</v>
      </c>
      <c r="N16" s="47">
        <v>0</v>
      </c>
      <c r="O16" s="47">
        <v>0</v>
      </c>
      <c r="P16" s="47">
        <v>0</v>
      </c>
      <c r="Q16" s="47">
        <v>0</v>
      </c>
      <c r="R16" s="47">
        <v>0</v>
      </c>
      <c r="S16" s="47">
        <v>0</v>
      </c>
      <c r="T16" s="47">
        <v>0</v>
      </c>
      <c r="U16" s="47">
        <v>0</v>
      </c>
      <c r="V16" s="47">
        <v>0</v>
      </c>
      <c r="W16" s="47">
        <v>0</v>
      </c>
      <c r="X16" s="47">
        <v>0</v>
      </c>
      <c r="Y16" s="47">
        <v>0</v>
      </c>
      <c r="Z16" s="47">
        <v>0</v>
      </c>
      <c r="AA16" s="47">
        <v>0</v>
      </c>
      <c r="AB16" s="47">
        <v>0</v>
      </c>
      <c r="AC16" s="47">
        <v>0</v>
      </c>
      <c r="AD16" s="47">
        <v>0</v>
      </c>
      <c r="AE16" s="47">
        <v>0</v>
      </c>
      <c r="AF16" s="47">
        <v>0</v>
      </c>
      <c r="AG16" s="47">
        <v>0</v>
      </c>
      <c r="AH16" s="47">
        <v>0</v>
      </c>
      <c r="AI16" s="47">
        <v>0</v>
      </c>
      <c r="AJ16" s="47">
        <v>0</v>
      </c>
    </row>
    <row r="17" spans="1:36" ht="25.15" customHeight="1">
      <c r="A17" s="19">
        <v>13</v>
      </c>
      <c r="B17" s="20" t="s">
        <v>75</v>
      </c>
      <c r="C17" s="46">
        <v>0</v>
      </c>
      <c r="D17" s="47">
        <v>0</v>
      </c>
      <c r="E17" s="47">
        <v>0</v>
      </c>
      <c r="F17" s="47">
        <v>0</v>
      </c>
      <c r="G17" s="47">
        <v>0</v>
      </c>
      <c r="H17" s="47">
        <v>0</v>
      </c>
      <c r="I17" s="47">
        <v>0</v>
      </c>
      <c r="J17" s="47">
        <v>0</v>
      </c>
      <c r="K17" s="47">
        <v>0</v>
      </c>
      <c r="L17" s="47">
        <v>0</v>
      </c>
      <c r="M17" s="47">
        <v>0</v>
      </c>
      <c r="N17" s="47">
        <v>0</v>
      </c>
      <c r="O17" s="47">
        <v>0</v>
      </c>
      <c r="P17" s="47">
        <v>0</v>
      </c>
      <c r="Q17" s="47">
        <v>0</v>
      </c>
      <c r="R17" s="47">
        <v>0</v>
      </c>
      <c r="S17" s="47">
        <v>0</v>
      </c>
      <c r="T17" s="47">
        <v>0</v>
      </c>
      <c r="U17" s="47">
        <v>0</v>
      </c>
      <c r="V17" s="47">
        <v>0</v>
      </c>
      <c r="W17" s="47">
        <v>0</v>
      </c>
      <c r="X17" s="47">
        <v>0</v>
      </c>
      <c r="Y17" s="47">
        <v>0</v>
      </c>
      <c r="Z17" s="47">
        <v>0</v>
      </c>
      <c r="AA17" s="47">
        <v>0</v>
      </c>
      <c r="AB17" s="47">
        <v>0</v>
      </c>
      <c r="AC17" s="47">
        <v>0</v>
      </c>
      <c r="AD17" s="47">
        <v>0</v>
      </c>
      <c r="AE17" s="47">
        <v>0</v>
      </c>
      <c r="AF17" s="47">
        <v>0</v>
      </c>
      <c r="AG17" s="47">
        <v>0</v>
      </c>
      <c r="AH17" s="47">
        <v>0</v>
      </c>
      <c r="AI17" s="47">
        <v>0</v>
      </c>
      <c r="AJ17" s="47">
        <v>0</v>
      </c>
    </row>
    <row r="18" spans="1:36" ht="25.15" customHeight="1">
      <c r="A18" s="19" t="s">
        <v>87</v>
      </c>
      <c r="B18" s="20" t="s">
        <v>17</v>
      </c>
      <c r="C18" s="46">
        <v>0</v>
      </c>
      <c r="D18" s="47">
        <v>0</v>
      </c>
      <c r="E18" s="47">
        <v>0</v>
      </c>
      <c r="F18" s="47">
        <v>0</v>
      </c>
      <c r="G18" s="47">
        <v>0</v>
      </c>
      <c r="H18" s="47">
        <v>0</v>
      </c>
      <c r="I18" s="47">
        <v>0</v>
      </c>
      <c r="J18" s="47">
        <v>0</v>
      </c>
      <c r="K18" s="47">
        <v>0</v>
      </c>
      <c r="L18" s="47">
        <v>0</v>
      </c>
      <c r="M18" s="47">
        <v>0</v>
      </c>
      <c r="N18" s="47">
        <v>0</v>
      </c>
      <c r="O18" s="47">
        <v>0</v>
      </c>
      <c r="P18" s="47">
        <v>0</v>
      </c>
      <c r="Q18" s="47">
        <v>0</v>
      </c>
      <c r="R18" s="47">
        <v>0</v>
      </c>
      <c r="S18" s="47">
        <v>0</v>
      </c>
      <c r="T18" s="47">
        <v>0</v>
      </c>
      <c r="U18" s="47">
        <v>0</v>
      </c>
      <c r="V18" s="47">
        <v>0</v>
      </c>
      <c r="W18" s="47">
        <v>0</v>
      </c>
      <c r="X18" s="47">
        <v>0</v>
      </c>
      <c r="Y18" s="47">
        <v>0</v>
      </c>
      <c r="Z18" s="47">
        <v>0</v>
      </c>
      <c r="AA18" s="47">
        <v>0</v>
      </c>
      <c r="AB18" s="47">
        <v>0</v>
      </c>
      <c r="AC18" s="47">
        <v>0</v>
      </c>
      <c r="AD18" s="47">
        <v>0</v>
      </c>
      <c r="AE18" s="47">
        <v>0</v>
      </c>
      <c r="AF18" s="47">
        <v>0</v>
      </c>
      <c r="AG18" s="47">
        <v>0</v>
      </c>
      <c r="AH18" s="47">
        <v>0</v>
      </c>
      <c r="AI18" s="47">
        <v>0</v>
      </c>
      <c r="AJ18" s="47">
        <v>0</v>
      </c>
    </row>
    <row r="19" spans="1:36" ht="13.5" customHeight="1">
      <c r="A19" s="19" t="s">
        <v>88</v>
      </c>
      <c r="B19" s="20" t="s">
        <v>225</v>
      </c>
      <c r="C19" s="46">
        <v>0</v>
      </c>
      <c r="D19" s="47">
        <v>0</v>
      </c>
      <c r="E19" s="47">
        <v>0</v>
      </c>
      <c r="F19" s="47">
        <v>0</v>
      </c>
      <c r="G19" s="47">
        <v>0</v>
      </c>
      <c r="H19" s="47">
        <v>0</v>
      </c>
      <c r="I19" s="47">
        <v>0</v>
      </c>
      <c r="J19" s="47">
        <v>0</v>
      </c>
      <c r="K19" s="47">
        <v>0</v>
      </c>
      <c r="L19" s="47">
        <v>0</v>
      </c>
      <c r="M19" s="47">
        <v>0</v>
      </c>
      <c r="N19" s="47">
        <v>0</v>
      </c>
      <c r="O19" s="47">
        <v>0</v>
      </c>
      <c r="P19" s="47">
        <v>0</v>
      </c>
      <c r="Q19" s="47">
        <v>0</v>
      </c>
      <c r="R19" s="47">
        <v>0</v>
      </c>
      <c r="S19" s="47">
        <v>0</v>
      </c>
      <c r="T19" s="47">
        <v>0</v>
      </c>
      <c r="U19" s="47">
        <v>0</v>
      </c>
      <c r="V19" s="47">
        <v>0</v>
      </c>
      <c r="W19" s="47">
        <v>0</v>
      </c>
      <c r="X19" s="47">
        <v>0</v>
      </c>
      <c r="Y19" s="47">
        <v>0</v>
      </c>
      <c r="Z19" s="47">
        <v>0</v>
      </c>
      <c r="AA19" s="47">
        <v>0</v>
      </c>
      <c r="AB19" s="47">
        <v>0</v>
      </c>
      <c r="AC19" s="47">
        <v>0</v>
      </c>
      <c r="AD19" s="47">
        <v>0</v>
      </c>
      <c r="AE19" s="47">
        <v>0</v>
      </c>
      <c r="AF19" s="47">
        <v>0</v>
      </c>
      <c r="AG19" s="47">
        <v>0</v>
      </c>
      <c r="AH19" s="47">
        <v>0</v>
      </c>
      <c r="AI19" s="47">
        <v>0</v>
      </c>
      <c r="AJ19" s="47">
        <v>0</v>
      </c>
    </row>
    <row r="20" spans="1:36" ht="25.15" customHeight="1">
      <c r="A20" s="19">
        <v>15</v>
      </c>
      <c r="B20" s="20" t="s">
        <v>18</v>
      </c>
      <c r="C20" s="46">
        <v>0</v>
      </c>
      <c r="D20" s="47">
        <v>0</v>
      </c>
      <c r="E20" s="47">
        <v>0</v>
      </c>
      <c r="F20" s="47">
        <v>0</v>
      </c>
      <c r="G20" s="47">
        <v>0</v>
      </c>
      <c r="H20" s="47">
        <v>0</v>
      </c>
      <c r="I20" s="47">
        <v>0</v>
      </c>
      <c r="J20" s="47">
        <v>0</v>
      </c>
      <c r="K20" s="47">
        <v>0</v>
      </c>
      <c r="L20" s="47">
        <v>0</v>
      </c>
      <c r="M20" s="47">
        <v>0</v>
      </c>
      <c r="N20" s="47">
        <v>0</v>
      </c>
      <c r="O20" s="47">
        <v>0</v>
      </c>
      <c r="P20" s="47">
        <v>0</v>
      </c>
      <c r="Q20" s="47">
        <v>0</v>
      </c>
      <c r="R20" s="47">
        <v>0</v>
      </c>
      <c r="S20" s="47">
        <v>0</v>
      </c>
      <c r="T20" s="47">
        <v>0</v>
      </c>
      <c r="U20" s="47">
        <v>0</v>
      </c>
      <c r="V20" s="47">
        <v>0</v>
      </c>
      <c r="W20" s="47">
        <v>0</v>
      </c>
      <c r="X20" s="47">
        <v>0</v>
      </c>
      <c r="Y20" s="47">
        <v>0</v>
      </c>
      <c r="Z20" s="47">
        <v>0</v>
      </c>
      <c r="AA20" s="47">
        <v>0</v>
      </c>
      <c r="AB20" s="47">
        <v>0</v>
      </c>
      <c r="AC20" s="47">
        <v>0</v>
      </c>
      <c r="AD20" s="47">
        <v>0</v>
      </c>
      <c r="AE20" s="47">
        <v>0</v>
      </c>
      <c r="AF20" s="47">
        <v>0</v>
      </c>
      <c r="AG20" s="47">
        <v>0</v>
      </c>
      <c r="AH20" s="47">
        <v>0</v>
      </c>
      <c r="AI20" s="47">
        <v>0</v>
      </c>
      <c r="AJ20" s="47">
        <v>0</v>
      </c>
    </row>
    <row r="21" spans="1:36" ht="25.15" customHeight="1">
      <c r="A21" s="19" t="s">
        <v>89</v>
      </c>
      <c r="B21" s="20" t="s">
        <v>19</v>
      </c>
      <c r="C21" s="46">
        <v>0</v>
      </c>
      <c r="D21" s="47">
        <v>0</v>
      </c>
      <c r="E21" s="47">
        <v>0</v>
      </c>
      <c r="F21" s="47">
        <v>0</v>
      </c>
      <c r="G21" s="47">
        <v>0</v>
      </c>
      <c r="H21" s="47">
        <v>0</v>
      </c>
      <c r="I21" s="47">
        <v>0</v>
      </c>
      <c r="J21" s="47">
        <v>0</v>
      </c>
      <c r="K21" s="47">
        <v>0</v>
      </c>
      <c r="L21" s="47">
        <v>0</v>
      </c>
      <c r="M21" s="47">
        <v>0</v>
      </c>
      <c r="N21" s="47">
        <v>0</v>
      </c>
      <c r="O21" s="47">
        <v>0</v>
      </c>
      <c r="P21" s="47">
        <v>0</v>
      </c>
      <c r="Q21" s="47">
        <v>0</v>
      </c>
      <c r="R21" s="47">
        <v>0</v>
      </c>
      <c r="S21" s="47">
        <v>0</v>
      </c>
      <c r="T21" s="47">
        <v>0</v>
      </c>
      <c r="U21" s="47">
        <v>0</v>
      </c>
      <c r="V21" s="47">
        <v>0</v>
      </c>
      <c r="W21" s="47">
        <v>0</v>
      </c>
      <c r="X21" s="47">
        <v>0</v>
      </c>
      <c r="Y21" s="47">
        <v>0</v>
      </c>
      <c r="Z21" s="47">
        <v>0</v>
      </c>
      <c r="AA21" s="47">
        <v>0</v>
      </c>
      <c r="AB21" s="47">
        <v>0</v>
      </c>
      <c r="AC21" s="47">
        <v>0</v>
      </c>
      <c r="AD21" s="47">
        <v>0</v>
      </c>
      <c r="AE21" s="47">
        <v>0</v>
      </c>
      <c r="AF21" s="47">
        <v>0</v>
      </c>
      <c r="AG21" s="47">
        <v>0</v>
      </c>
      <c r="AH21" s="47">
        <v>0</v>
      </c>
      <c r="AI21" s="47">
        <v>0</v>
      </c>
      <c r="AJ21" s="47">
        <v>0</v>
      </c>
    </row>
    <row r="22" spans="1:36" ht="13.5" customHeight="1">
      <c r="A22" s="19" t="s">
        <v>90</v>
      </c>
      <c r="B22" s="20" t="s">
        <v>226</v>
      </c>
      <c r="C22" s="46">
        <v>0</v>
      </c>
      <c r="D22" s="47">
        <v>0</v>
      </c>
      <c r="E22" s="47">
        <v>0</v>
      </c>
      <c r="F22" s="47">
        <v>0</v>
      </c>
      <c r="G22" s="47">
        <v>0</v>
      </c>
      <c r="H22" s="47">
        <v>0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0</v>
      </c>
      <c r="O22" s="47">
        <v>0</v>
      </c>
      <c r="P22" s="47">
        <v>0</v>
      </c>
      <c r="Q22" s="47">
        <v>0</v>
      </c>
      <c r="R22" s="47">
        <v>0</v>
      </c>
      <c r="S22" s="47">
        <v>0</v>
      </c>
      <c r="T22" s="47">
        <v>0</v>
      </c>
      <c r="U22" s="47">
        <v>0</v>
      </c>
      <c r="V22" s="47">
        <v>0</v>
      </c>
      <c r="W22" s="47">
        <v>0</v>
      </c>
      <c r="X22" s="47">
        <v>0</v>
      </c>
      <c r="Y22" s="47">
        <v>0</v>
      </c>
      <c r="Z22" s="47">
        <v>0</v>
      </c>
      <c r="AA22" s="47">
        <v>0</v>
      </c>
      <c r="AB22" s="47">
        <v>0</v>
      </c>
      <c r="AC22" s="47">
        <v>0</v>
      </c>
      <c r="AD22" s="47">
        <v>0</v>
      </c>
      <c r="AE22" s="47">
        <v>0</v>
      </c>
      <c r="AF22" s="47">
        <v>0</v>
      </c>
      <c r="AG22" s="47">
        <v>0</v>
      </c>
      <c r="AH22" s="47">
        <v>0</v>
      </c>
      <c r="AI22" s="47">
        <v>0</v>
      </c>
      <c r="AJ22" s="47">
        <v>0</v>
      </c>
    </row>
    <row r="23" spans="1:36" ht="25.15" customHeight="1">
      <c r="A23" s="19">
        <v>17</v>
      </c>
      <c r="B23" s="20" t="s">
        <v>20</v>
      </c>
      <c r="C23" s="46">
        <v>0</v>
      </c>
      <c r="D23" s="47">
        <v>0</v>
      </c>
      <c r="E23" s="47">
        <v>0</v>
      </c>
      <c r="F23" s="47">
        <v>0</v>
      </c>
      <c r="G23" s="47">
        <v>0</v>
      </c>
      <c r="H23" s="47">
        <v>0</v>
      </c>
      <c r="I23" s="47">
        <v>0</v>
      </c>
      <c r="J23" s="47">
        <v>0</v>
      </c>
      <c r="K23" s="47">
        <v>0</v>
      </c>
      <c r="L23" s="47">
        <v>0</v>
      </c>
      <c r="M23" s="47">
        <v>0</v>
      </c>
      <c r="N23" s="47">
        <v>0</v>
      </c>
      <c r="O23" s="47">
        <v>0</v>
      </c>
      <c r="P23" s="47">
        <v>0</v>
      </c>
      <c r="Q23" s="47">
        <v>0</v>
      </c>
      <c r="R23" s="47">
        <v>0</v>
      </c>
      <c r="S23" s="47">
        <v>0</v>
      </c>
      <c r="T23" s="47">
        <v>0</v>
      </c>
      <c r="U23" s="47">
        <v>0</v>
      </c>
      <c r="V23" s="47">
        <v>0</v>
      </c>
      <c r="W23" s="47">
        <v>0</v>
      </c>
      <c r="X23" s="47">
        <v>0</v>
      </c>
      <c r="Y23" s="47">
        <v>0</v>
      </c>
      <c r="Z23" s="47">
        <v>0</v>
      </c>
      <c r="AA23" s="47">
        <v>0</v>
      </c>
      <c r="AB23" s="47">
        <v>0</v>
      </c>
      <c r="AC23" s="47">
        <v>0</v>
      </c>
      <c r="AD23" s="47">
        <v>0</v>
      </c>
      <c r="AE23" s="47">
        <v>0</v>
      </c>
      <c r="AF23" s="47">
        <v>0</v>
      </c>
      <c r="AG23" s="47">
        <v>0</v>
      </c>
      <c r="AH23" s="47">
        <v>0</v>
      </c>
      <c r="AI23" s="47">
        <v>0</v>
      </c>
      <c r="AJ23" s="47">
        <v>0</v>
      </c>
    </row>
    <row r="24" spans="1:36" ht="14.1" customHeight="1">
      <c r="A24" s="19">
        <v>18</v>
      </c>
      <c r="B24" s="20" t="s">
        <v>21</v>
      </c>
      <c r="C24" s="158">
        <v>0</v>
      </c>
      <c r="D24" s="159">
        <v>0</v>
      </c>
      <c r="E24" s="159">
        <v>0</v>
      </c>
      <c r="F24" s="159">
        <v>0</v>
      </c>
      <c r="G24" s="159">
        <v>0</v>
      </c>
      <c r="H24" s="159">
        <v>77</v>
      </c>
      <c r="I24" s="159">
        <v>480</v>
      </c>
      <c r="J24" s="159">
        <v>2024</v>
      </c>
      <c r="K24" s="159">
        <v>2640</v>
      </c>
      <c r="L24" s="159">
        <v>2360</v>
      </c>
      <c r="M24" s="159">
        <v>3214</v>
      </c>
      <c r="N24" s="159">
        <v>2676</v>
      </c>
      <c r="O24" s="159">
        <v>1930</v>
      </c>
      <c r="P24" s="159">
        <v>2267</v>
      </c>
      <c r="Q24" s="159">
        <v>2190</v>
      </c>
      <c r="R24" s="159">
        <v>1979</v>
      </c>
      <c r="S24" s="159">
        <v>1998</v>
      </c>
      <c r="T24" s="159">
        <v>43823</v>
      </c>
      <c r="U24" s="159">
        <v>81958</v>
      </c>
      <c r="V24" s="159">
        <v>105567</v>
      </c>
      <c r="W24" s="159">
        <v>84086</v>
      </c>
      <c r="X24" s="159">
        <v>147050</v>
      </c>
      <c r="Y24" s="159">
        <v>205351</v>
      </c>
      <c r="Z24" s="159">
        <v>223912</v>
      </c>
      <c r="AA24" s="159">
        <v>225739</v>
      </c>
      <c r="AB24" s="159">
        <v>125691</v>
      </c>
      <c r="AC24" s="159">
        <v>123104</v>
      </c>
      <c r="AD24" s="159">
        <v>207176</v>
      </c>
      <c r="AE24" s="159">
        <v>190647</v>
      </c>
      <c r="AF24" s="159">
        <v>217260</v>
      </c>
      <c r="AG24" s="159">
        <v>274622</v>
      </c>
      <c r="AH24" s="159">
        <v>287060</v>
      </c>
      <c r="AI24" s="159">
        <v>324413</v>
      </c>
      <c r="AJ24" s="159">
        <v>346476</v>
      </c>
    </row>
    <row r="25" spans="1:36" ht="14.1" customHeight="1">
      <c r="A25" s="19">
        <v>19</v>
      </c>
      <c r="B25" s="20" t="s">
        <v>22</v>
      </c>
      <c r="C25" s="158">
        <v>5700</v>
      </c>
      <c r="D25" s="159">
        <v>6018</v>
      </c>
      <c r="E25" s="159">
        <v>10656</v>
      </c>
      <c r="F25" s="159">
        <v>7786</v>
      </c>
      <c r="G25" s="159">
        <v>10425</v>
      </c>
      <c r="H25" s="159">
        <v>9259</v>
      </c>
      <c r="I25" s="159">
        <v>13488</v>
      </c>
      <c r="J25" s="159">
        <v>8223</v>
      </c>
      <c r="K25" s="159">
        <v>9889</v>
      </c>
      <c r="L25" s="159">
        <v>10770</v>
      </c>
      <c r="M25" s="159">
        <v>10470</v>
      </c>
      <c r="N25" s="159">
        <v>11125</v>
      </c>
      <c r="O25" s="159">
        <v>20445</v>
      </c>
      <c r="P25" s="159">
        <v>25008</v>
      </c>
      <c r="Q25" s="159">
        <v>26881</v>
      </c>
      <c r="R25" s="159">
        <v>30599</v>
      </c>
      <c r="S25" s="159">
        <v>41977</v>
      </c>
      <c r="T25" s="159">
        <v>48476</v>
      </c>
      <c r="U25" s="159">
        <v>49415</v>
      </c>
      <c r="V25" s="159">
        <v>48612</v>
      </c>
      <c r="W25" s="159">
        <v>50481</v>
      </c>
      <c r="X25" s="159">
        <v>45588</v>
      </c>
      <c r="Y25" s="159">
        <v>46183</v>
      </c>
      <c r="Z25" s="159">
        <v>53678</v>
      </c>
      <c r="AA25" s="159">
        <v>47585</v>
      </c>
      <c r="AB25" s="159">
        <v>57865</v>
      </c>
      <c r="AC25" s="159">
        <v>99706</v>
      </c>
      <c r="AD25" s="159">
        <v>114600</v>
      </c>
      <c r="AE25" s="159">
        <v>99239</v>
      </c>
      <c r="AF25" s="159">
        <v>95605</v>
      </c>
      <c r="AG25" s="159">
        <v>119922</v>
      </c>
      <c r="AH25" s="159">
        <v>187898</v>
      </c>
      <c r="AI25" s="159">
        <v>180304</v>
      </c>
      <c r="AJ25" s="159">
        <v>192469</v>
      </c>
    </row>
    <row r="26" spans="1:36" ht="14.1" customHeight="1">
      <c r="A26" s="23">
        <v>20</v>
      </c>
      <c r="B26" s="24" t="s">
        <v>227</v>
      </c>
      <c r="C26" s="160">
        <v>52467</v>
      </c>
      <c r="D26" s="161">
        <v>50855</v>
      </c>
      <c r="E26" s="161">
        <v>57551</v>
      </c>
      <c r="F26" s="161">
        <v>58910</v>
      </c>
      <c r="G26" s="161">
        <v>64107</v>
      </c>
      <c r="H26" s="161">
        <v>67854</v>
      </c>
      <c r="I26" s="161">
        <v>75337</v>
      </c>
      <c r="J26" s="161">
        <v>80886</v>
      </c>
      <c r="K26" s="161">
        <v>82583</v>
      </c>
      <c r="L26" s="161">
        <v>91291</v>
      </c>
      <c r="M26" s="161">
        <v>104433</v>
      </c>
      <c r="N26" s="161">
        <v>110400</v>
      </c>
      <c r="O26" s="161">
        <v>115937</v>
      </c>
      <c r="P26" s="161">
        <v>119220</v>
      </c>
      <c r="Q26" s="161">
        <v>130855</v>
      </c>
      <c r="R26" s="161">
        <v>136338</v>
      </c>
      <c r="S26" s="161">
        <v>154046</v>
      </c>
      <c r="T26" s="161">
        <v>150150</v>
      </c>
      <c r="U26" s="161">
        <v>149035</v>
      </c>
      <c r="V26" s="161">
        <v>147255</v>
      </c>
      <c r="W26" s="161">
        <v>152979</v>
      </c>
      <c r="X26" s="161">
        <v>155560</v>
      </c>
      <c r="Y26" s="161">
        <v>164567</v>
      </c>
      <c r="Z26" s="161">
        <v>184549</v>
      </c>
      <c r="AA26" s="161">
        <v>191343</v>
      </c>
      <c r="AB26" s="161">
        <v>200958</v>
      </c>
      <c r="AC26" s="161">
        <v>201004</v>
      </c>
      <c r="AD26" s="161">
        <v>200083</v>
      </c>
      <c r="AE26" s="161">
        <v>197793</v>
      </c>
      <c r="AF26" s="161">
        <v>200018</v>
      </c>
      <c r="AG26" s="161">
        <v>200119</v>
      </c>
      <c r="AH26" s="161">
        <v>191931</v>
      </c>
      <c r="AI26" s="161">
        <v>186566</v>
      </c>
      <c r="AJ26" s="161">
        <v>181830</v>
      </c>
    </row>
    <row r="27" spans="1:36" ht="3.2" customHeight="1">
      <c r="A27" s="27"/>
      <c r="B27" s="28"/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63"/>
      <c r="AJ27" s="163"/>
    </row>
    <row r="28" spans="1:36" ht="15.95" customHeight="1">
      <c r="A28" s="31" t="s">
        <v>23</v>
      </c>
      <c r="B28" s="32" t="s">
        <v>24</v>
      </c>
      <c r="C28" s="164">
        <f t="shared" ref="C28:AG28" si="0">SUM(C2:C8)</f>
        <v>0</v>
      </c>
      <c r="D28" s="165">
        <f t="shared" si="0"/>
        <v>0</v>
      </c>
      <c r="E28" s="165">
        <f t="shared" si="0"/>
        <v>0</v>
      </c>
      <c r="F28" s="165">
        <f t="shared" si="0"/>
        <v>0</v>
      </c>
      <c r="G28" s="165">
        <f t="shared" si="0"/>
        <v>0</v>
      </c>
      <c r="H28" s="165">
        <f t="shared" si="0"/>
        <v>0</v>
      </c>
      <c r="I28" s="165">
        <f t="shared" si="0"/>
        <v>0</v>
      </c>
      <c r="J28" s="165">
        <f t="shared" si="0"/>
        <v>0</v>
      </c>
      <c r="K28" s="165">
        <f t="shared" si="0"/>
        <v>0</v>
      </c>
      <c r="L28" s="165">
        <f t="shared" si="0"/>
        <v>0</v>
      </c>
      <c r="M28" s="165">
        <f t="shared" si="0"/>
        <v>0</v>
      </c>
      <c r="N28" s="165">
        <f t="shared" si="0"/>
        <v>0</v>
      </c>
      <c r="O28" s="165">
        <f t="shared" si="0"/>
        <v>0</v>
      </c>
      <c r="P28" s="165">
        <f t="shared" si="0"/>
        <v>0</v>
      </c>
      <c r="Q28" s="165">
        <f t="shared" si="0"/>
        <v>0</v>
      </c>
      <c r="R28" s="165">
        <f t="shared" si="0"/>
        <v>0</v>
      </c>
      <c r="S28" s="165">
        <f t="shared" si="0"/>
        <v>0</v>
      </c>
      <c r="T28" s="165">
        <f t="shared" si="0"/>
        <v>0</v>
      </c>
      <c r="U28" s="165">
        <f t="shared" si="0"/>
        <v>0</v>
      </c>
      <c r="V28" s="165">
        <f t="shared" si="0"/>
        <v>0</v>
      </c>
      <c r="W28" s="165">
        <f t="shared" si="0"/>
        <v>0</v>
      </c>
      <c r="X28" s="165">
        <f t="shared" si="0"/>
        <v>0</v>
      </c>
      <c r="Y28" s="165">
        <f t="shared" si="0"/>
        <v>0</v>
      </c>
      <c r="Z28" s="165">
        <f t="shared" si="0"/>
        <v>0</v>
      </c>
      <c r="AA28" s="165">
        <f t="shared" si="0"/>
        <v>0</v>
      </c>
      <c r="AB28" s="165">
        <f t="shared" si="0"/>
        <v>0</v>
      </c>
      <c r="AC28" s="165">
        <f t="shared" si="0"/>
        <v>0</v>
      </c>
      <c r="AD28" s="165">
        <f t="shared" si="0"/>
        <v>0</v>
      </c>
      <c r="AE28" s="165">
        <f t="shared" si="0"/>
        <v>0</v>
      </c>
      <c r="AF28" s="165">
        <f t="shared" si="0"/>
        <v>0</v>
      </c>
      <c r="AG28" s="165">
        <f t="shared" si="0"/>
        <v>0</v>
      </c>
      <c r="AH28" s="165">
        <f>SUM(AH2:AH8)</f>
        <v>0</v>
      </c>
      <c r="AI28" s="165">
        <f>SUM(AI2:AI8)</f>
        <v>0</v>
      </c>
      <c r="AJ28" s="165">
        <f>SUM(AJ2:AJ8)</f>
        <v>0</v>
      </c>
    </row>
    <row r="29" spans="1:36" ht="15.95" customHeight="1">
      <c r="A29" s="35" t="s">
        <v>25</v>
      </c>
      <c r="B29" s="36" t="s">
        <v>26</v>
      </c>
      <c r="C29" s="158">
        <f t="shared" ref="C29:AG29" si="1">SUM(C9:C14)</f>
        <v>0</v>
      </c>
      <c r="D29" s="159">
        <f t="shared" si="1"/>
        <v>0</v>
      </c>
      <c r="E29" s="159">
        <f t="shared" si="1"/>
        <v>0</v>
      </c>
      <c r="F29" s="159">
        <f t="shared" si="1"/>
        <v>0</v>
      </c>
      <c r="G29" s="159">
        <f t="shared" si="1"/>
        <v>0</v>
      </c>
      <c r="H29" s="159">
        <f t="shared" si="1"/>
        <v>0</v>
      </c>
      <c r="I29" s="159">
        <f t="shared" si="1"/>
        <v>0</v>
      </c>
      <c r="J29" s="159">
        <f t="shared" si="1"/>
        <v>0</v>
      </c>
      <c r="K29" s="159">
        <f t="shared" si="1"/>
        <v>0</v>
      </c>
      <c r="L29" s="159">
        <f t="shared" si="1"/>
        <v>0</v>
      </c>
      <c r="M29" s="159">
        <f t="shared" si="1"/>
        <v>0</v>
      </c>
      <c r="N29" s="159">
        <f t="shared" si="1"/>
        <v>0</v>
      </c>
      <c r="O29" s="159">
        <f t="shared" si="1"/>
        <v>0</v>
      </c>
      <c r="P29" s="159">
        <f t="shared" si="1"/>
        <v>0</v>
      </c>
      <c r="Q29" s="159">
        <f t="shared" si="1"/>
        <v>0</v>
      </c>
      <c r="R29" s="159">
        <f t="shared" si="1"/>
        <v>0</v>
      </c>
      <c r="S29" s="159">
        <f t="shared" si="1"/>
        <v>0</v>
      </c>
      <c r="T29" s="159">
        <f t="shared" si="1"/>
        <v>0</v>
      </c>
      <c r="U29" s="159">
        <f t="shared" si="1"/>
        <v>0</v>
      </c>
      <c r="V29" s="159">
        <f t="shared" si="1"/>
        <v>0</v>
      </c>
      <c r="W29" s="159">
        <f t="shared" si="1"/>
        <v>0</v>
      </c>
      <c r="X29" s="159">
        <f t="shared" si="1"/>
        <v>0</v>
      </c>
      <c r="Y29" s="159">
        <f t="shared" si="1"/>
        <v>0</v>
      </c>
      <c r="Z29" s="159">
        <f t="shared" si="1"/>
        <v>0</v>
      </c>
      <c r="AA29" s="159">
        <f t="shared" si="1"/>
        <v>0</v>
      </c>
      <c r="AB29" s="159">
        <f t="shared" si="1"/>
        <v>0</v>
      </c>
      <c r="AC29" s="159">
        <f t="shared" si="1"/>
        <v>0</v>
      </c>
      <c r="AD29" s="159">
        <f t="shared" si="1"/>
        <v>0</v>
      </c>
      <c r="AE29" s="159">
        <f t="shared" si="1"/>
        <v>0</v>
      </c>
      <c r="AF29" s="159">
        <f t="shared" si="1"/>
        <v>0</v>
      </c>
      <c r="AG29" s="159">
        <f t="shared" si="1"/>
        <v>0</v>
      </c>
      <c r="AH29" s="159">
        <f>SUM(AH9:AH14)</f>
        <v>0</v>
      </c>
      <c r="AI29" s="159">
        <f>SUM(AI9:AI14)</f>
        <v>0</v>
      </c>
      <c r="AJ29" s="159">
        <f>SUM(AJ9:AJ14)</f>
        <v>0</v>
      </c>
    </row>
    <row r="30" spans="1:36" ht="15.95" customHeight="1">
      <c r="A30" s="35" t="s">
        <v>27</v>
      </c>
      <c r="B30" s="36" t="s">
        <v>28</v>
      </c>
      <c r="C30" s="158">
        <f t="shared" ref="C30:AG30" si="2">SUM(C15:C24)</f>
        <v>0</v>
      </c>
      <c r="D30" s="159">
        <f t="shared" si="2"/>
        <v>0</v>
      </c>
      <c r="E30" s="159">
        <f t="shared" si="2"/>
        <v>0</v>
      </c>
      <c r="F30" s="159">
        <f t="shared" si="2"/>
        <v>0</v>
      </c>
      <c r="G30" s="159">
        <f t="shared" si="2"/>
        <v>0</v>
      </c>
      <c r="H30" s="159">
        <f t="shared" si="2"/>
        <v>77</v>
      </c>
      <c r="I30" s="159">
        <f t="shared" si="2"/>
        <v>480</v>
      </c>
      <c r="J30" s="159">
        <f t="shared" si="2"/>
        <v>2024</v>
      </c>
      <c r="K30" s="159">
        <f t="shared" si="2"/>
        <v>2640</v>
      </c>
      <c r="L30" s="159">
        <f t="shared" si="2"/>
        <v>2360</v>
      </c>
      <c r="M30" s="159">
        <f t="shared" si="2"/>
        <v>3214</v>
      </c>
      <c r="N30" s="159">
        <f t="shared" si="2"/>
        <v>2676</v>
      </c>
      <c r="O30" s="159">
        <f t="shared" si="2"/>
        <v>1930</v>
      </c>
      <c r="P30" s="159">
        <f t="shared" si="2"/>
        <v>2267</v>
      </c>
      <c r="Q30" s="159">
        <f t="shared" si="2"/>
        <v>2190</v>
      </c>
      <c r="R30" s="159">
        <f t="shared" si="2"/>
        <v>1979</v>
      </c>
      <c r="S30" s="159">
        <f t="shared" si="2"/>
        <v>1998</v>
      </c>
      <c r="T30" s="159">
        <f t="shared" si="2"/>
        <v>43823</v>
      </c>
      <c r="U30" s="159">
        <f t="shared" si="2"/>
        <v>81958</v>
      </c>
      <c r="V30" s="159">
        <f t="shared" si="2"/>
        <v>105567</v>
      </c>
      <c r="W30" s="159">
        <f t="shared" si="2"/>
        <v>84086</v>
      </c>
      <c r="X30" s="159">
        <f t="shared" si="2"/>
        <v>147050</v>
      </c>
      <c r="Y30" s="159">
        <f t="shared" si="2"/>
        <v>205351</v>
      </c>
      <c r="Z30" s="159">
        <f t="shared" si="2"/>
        <v>223912</v>
      </c>
      <c r="AA30" s="159">
        <f t="shared" si="2"/>
        <v>225739</v>
      </c>
      <c r="AB30" s="159">
        <f t="shared" si="2"/>
        <v>125691</v>
      </c>
      <c r="AC30" s="159">
        <f t="shared" si="2"/>
        <v>123104</v>
      </c>
      <c r="AD30" s="159">
        <f t="shared" si="2"/>
        <v>207176</v>
      </c>
      <c r="AE30" s="159">
        <f t="shared" si="2"/>
        <v>190647</v>
      </c>
      <c r="AF30" s="159">
        <f t="shared" si="2"/>
        <v>217260</v>
      </c>
      <c r="AG30" s="159">
        <f t="shared" si="2"/>
        <v>274622</v>
      </c>
      <c r="AH30" s="159">
        <f>SUM(AH15:AH24)</f>
        <v>287060</v>
      </c>
      <c r="AI30" s="159">
        <f>SUM(AI15:AI24)</f>
        <v>324413</v>
      </c>
      <c r="AJ30" s="159">
        <f>SUM(AJ15:AJ24)</f>
        <v>346476</v>
      </c>
    </row>
    <row r="31" spans="1:36" ht="15.95" customHeight="1">
      <c r="A31" s="37" t="s">
        <v>29</v>
      </c>
      <c r="B31" s="38" t="s">
        <v>30</v>
      </c>
      <c r="C31" s="160">
        <f>C25+C26</f>
        <v>58167</v>
      </c>
      <c r="D31" s="161">
        <f>SUM(D25:D26)</f>
        <v>56873</v>
      </c>
      <c r="E31" s="161">
        <f t="shared" ref="E31:AG31" si="3">SUM(E25:E26)</f>
        <v>68207</v>
      </c>
      <c r="F31" s="161">
        <f t="shared" si="3"/>
        <v>66696</v>
      </c>
      <c r="G31" s="161">
        <f t="shared" si="3"/>
        <v>74532</v>
      </c>
      <c r="H31" s="161">
        <f t="shared" si="3"/>
        <v>77113</v>
      </c>
      <c r="I31" s="161">
        <f t="shared" si="3"/>
        <v>88825</v>
      </c>
      <c r="J31" s="161">
        <f t="shared" si="3"/>
        <v>89109</v>
      </c>
      <c r="K31" s="161">
        <f t="shared" si="3"/>
        <v>92472</v>
      </c>
      <c r="L31" s="161">
        <f t="shared" si="3"/>
        <v>102061</v>
      </c>
      <c r="M31" s="161">
        <f t="shared" si="3"/>
        <v>114903</v>
      </c>
      <c r="N31" s="161">
        <f t="shared" si="3"/>
        <v>121525</v>
      </c>
      <c r="O31" s="161">
        <f t="shared" si="3"/>
        <v>136382</v>
      </c>
      <c r="P31" s="161">
        <f t="shared" si="3"/>
        <v>144228</v>
      </c>
      <c r="Q31" s="161">
        <f t="shared" si="3"/>
        <v>157736</v>
      </c>
      <c r="R31" s="161">
        <f t="shared" si="3"/>
        <v>166937</v>
      </c>
      <c r="S31" s="161">
        <f t="shared" si="3"/>
        <v>196023</v>
      </c>
      <c r="T31" s="161">
        <f t="shared" si="3"/>
        <v>198626</v>
      </c>
      <c r="U31" s="161">
        <f t="shared" si="3"/>
        <v>198450</v>
      </c>
      <c r="V31" s="161">
        <f t="shared" si="3"/>
        <v>195867</v>
      </c>
      <c r="W31" s="161">
        <f t="shared" si="3"/>
        <v>203460</v>
      </c>
      <c r="X31" s="161">
        <f t="shared" si="3"/>
        <v>201148</v>
      </c>
      <c r="Y31" s="161">
        <f t="shared" si="3"/>
        <v>210750</v>
      </c>
      <c r="Z31" s="161">
        <f t="shared" si="3"/>
        <v>238227</v>
      </c>
      <c r="AA31" s="161">
        <f t="shared" si="3"/>
        <v>238928</v>
      </c>
      <c r="AB31" s="161">
        <f t="shared" si="3"/>
        <v>258823</v>
      </c>
      <c r="AC31" s="161">
        <f t="shared" si="3"/>
        <v>300710</v>
      </c>
      <c r="AD31" s="161">
        <f t="shared" si="3"/>
        <v>314683</v>
      </c>
      <c r="AE31" s="161">
        <f t="shared" si="3"/>
        <v>297032</v>
      </c>
      <c r="AF31" s="161">
        <f t="shared" si="3"/>
        <v>295623</v>
      </c>
      <c r="AG31" s="161">
        <f t="shared" si="3"/>
        <v>320041</v>
      </c>
      <c r="AH31" s="161">
        <f>SUM(AH25:AH26)</f>
        <v>379829</v>
      </c>
      <c r="AI31" s="161">
        <f>SUM(AI25:AI26)</f>
        <v>366870</v>
      </c>
      <c r="AJ31" s="161">
        <f>SUM(AJ25:AJ26)</f>
        <v>374299</v>
      </c>
    </row>
    <row r="32" spans="1:36" ht="3.2" customHeight="1">
      <c r="A32" s="27"/>
      <c r="B32" s="28"/>
      <c r="C32" s="162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163"/>
      <c r="AA32" s="163"/>
      <c r="AB32" s="163"/>
      <c r="AC32" s="163"/>
      <c r="AD32" s="163"/>
      <c r="AE32" s="163"/>
      <c r="AF32" s="163"/>
      <c r="AG32" s="163"/>
      <c r="AH32" s="163"/>
      <c r="AI32" s="163"/>
      <c r="AJ32" s="163"/>
    </row>
    <row r="33" spans="1:36" ht="15.95" customHeight="1">
      <c r="A33" s="39" t="s">
        <v>31</v>
      </c>
      <c r="B33" s="40" t="s">
        <v>32</v>
      </c>
      <c r="C33" s="166">
        <f t="shared" ref="C33:AG33" si="4">C28+C29+C30+C31</f>
        <v>58167</v>
      </c>
      <c r="D33" s="166">
        <f t="shared" si="4"/>
        <v>56873</v>
      </c>
      <c r="E33" s="166">
        <f t="shared" si="4"/>
        <v>68207</v>
      </c>
      <c r="F33" s="166">
        <f t="shared" si="4"/>
        <v>66696</v>
      </c>
      <c r="G33" s="166">
        <f t="shared" si="4"/>
        <v>74532</v>
      </c>
      <c r="H33" s="166">
        <f t="shared" si="4"/>
        <v>77190</v>
      </c>
      <c r="I33" s="166">
        <f t="shared" si="4"/>
        <v>89305</v>
      </c>
      <c r="J33" s="166">
        <f t="shared" si="4"/>
        <v>91133</v>
      </c>
      <c r="K33" s="166">
        <f t="shared" si="4"/>
        <v>95112</v>
      </c>
      <c r="L33" s="166">
        <f t="shared" si="4"/>
        <v>104421</v>
      </c>
      <c r="M33" s="166">
        <f t="shared" si="4"/>
        <v>118117</v>
      </c>
      <c r="N33" s="166">
        <f t="shared" si="4"/>
        <v>124201</v>
      </c>
      <c r="O33" s="166">
        <f t="shared" si="4"/>
        <v>138312</v>
      </c>
      <c r="P33" s="166">
        <f t="shared" si="4"/>
        <v>146495</v>
      </c>
      <c r="Q33" s="166">
        <f t="shared" si="4"/>
        <v>159926</v>
      </c>
      <c r="R33" s="166">
        <f t="shared" si="4"/>
        <v>168916</v>
      </c>
      <c r="S33" s="166">
        <f t="shared" si="4"/>
        <v>198021</v>
      </c>
      <c r="T33" s="166">
        <f t="shared" si="4"/>
        <v>242449</v>
      </c>
      <c r="U33" s="166">
        <f t="shared" si="4"/>
        <v>280408</v>
      </c>
      <c r="V33" s="166">
        <f t="shared" si="4"/>
        <v>301434</v>
      </c>
      <c r="W33" s="166">
        <f t="shared" si="4"/>
        <v>287546</v>
      </c>
      <c r="X33" s="166">
        <f t="shared" si="4"/>
        <v>348198</v>
      </c>
      <c r="Y33" s="166">
        <f t="shared" si="4"/>
        <v>416101</v>
      </c>
      <c r="Z33" s="166">
        <f t="shared" si="4"/>
        <v>462139</v>
      </c>
      <c r="AA33" s="166">
        <f t="shared" si="4"/>
        <v>464667</v>
      </c>
      <c r="AB33" s="167">
        <f t="shared" si="4"/>
        <v>384514</v>
      </c>
      <c r="AC33" s="167">
        <f t="shared" si="4"/>
        <v>423814</v>
      </c>
      <c r="AD33" s="167">
        <f t="shared" si="4"/>
        <v>521859</v>
      </c>
      <c r="AE33" s="167">
        <f t="shared" si="4"/>
        <v>487679</v>
      </c>
      <c r="AF33" s="167">
        <f t="shared" si="4"/>
        <v>512883</v>
      </c>
      <c r="AG33" s="167">
        <f t="shared" si="4"/>
        <v>594663</v>
      </c>
      <c r="AH33" s="167">
        <f>AH28+AH29+AH30+AH31</f>
        <v>666889</v>
      </c>
      <c r="AI33" s="167">
        <f>AI28+AI29+AI30+AI31</f>
        <v>691283</v>
      </c>
      <c r="AJ33" s="167">
        <f>AJ28+AJ29+AJ30+AJ31</f>
        <v>720775</v>
      </c>
    </row>
    <row r="34" spans="1:36" ht="3.2" customHeight="1">
      <c r="A34" s="3"/>
      <c r="B34" s="2"/>
      <c r="C34" s="168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  <c r="W34" s="169"/>
      <c r="X34" s="169"/>
      <c r="Y34" s="169"/>
      <c r="Z34" s="169"/>
      <c r="AA34" s="169"/>
      <c r="AB34" s="169"/>
      <c r="AC34" s="169"/>
      <c r="AD34" s="169"/>
      <c r="AE34" s="169"/>
      <c r="AF34" s="169"/>
      <c r="AG34" s="169"/>
      <c r="AH34" s="169"/>
      <c r="AI34" s="169"/>
      <c r="AJ34" s="169"/>
    </row>
    <row r="35" spans="1:36" ht="15.95" customHeight="1">
      <c r="A35" s="31" t="s">
        <v>31</v>
      </c>
      <c r="B35" s="44" t="s">
        <v>83</v>
      </c>
      <c r="C35" s="165">
        <f>C33-C26</f>
        <v>5700</v>
      </c>
      <c r="D35" s="165">
        <f t="shared" ref="D35:AG35" si="5">D33-D26</f>
        <v>6018</v>
      </c>
      <c r="E35" s="165">
        <f t="shared" si="5"/>
        <v>10656</v>
      </c>
      <c r="F35" s="165">
        <f t="shared" si="5"/>
        <v>7786</v>
      </c>
      <c r="G35" s="165">
        <f t="shared" si="5"/>
        <v>10425</v>
      </c>
      <c r="H35" s="165">
        <f t="shared" si="5"/>
        <v>9336</v>
      </c>
      <c r="I35" s="165">
        <f t="shared" si="5"/>
        <v>13968</v>
      </c>
      <c r="J35" s="165">
        <f t="shared" si="5"/>
        <v>10247</v>
      </c>
      <c r="K35" s="165">
        <f t="shared" si="5"/>
        <v>12529</v>
      </c>
      <c r="L35" s="165">
        <f t="shared" si="5"/>
        <v>13130</v>
      </c>
      <c r="M35" s="165">
        <f t="shared" si="5"/>
        <v>13684</v>
      </c>
      <c r="N35" s="165">
        <f t="shared" si="5"/>
        <v>13801</v>
      </c>
      <c r="O35" s="165">
        <f t="shared" si="5"/>
        <v>22375</v>
      </c>
      <c r="P35" s="165">
        <f t="shared" si="5"/>
        <v>27275</v>
      </c>
      <c r="Q35" s="165">
        <f t="shared" si="5"/>
        <v>29071</v>
      </c>
      <c r="R35" s="165">
        <f t="shared" si="5"/>
        <v>32578</v>
      </c>
      <c r="S35" s="165">
        <f t="shared" si="5"/>
        <v>43975</v>
      </c>
      <c r="T35" s="165">
        <f t="shared" si="5"/>
        <v>92299</v>
      </c>
      <c r="U35" s="165">
        <f t="shared" si="5"/>
        <v>131373</v>
      </c>
      <c r="V35" s="165">
        <f t="shared" si="5"/>
        <v>154179</v>
      </c>
      <c r="W35" s="165">
        <f t="shared" si="5"/>
        <v>134567</v>
      </c>
      <c r="X35" s="165">
        <f t="shared" si="5"/>
        <v>192638</v>
      </c>
      <c r="Y35" s="165">
        <f t="shared" si="5"/>
        <v>251534</v>
      </c>
      <c r="Z35" s="165">
        <f t="shared" si="5"/>
        <v>277590</v>
      </c>
      <c r="AA35" s="165">
        <f t="shared" si="5"/>
        <v>273324</v>
      </c>
      <c r="AB35" s="170">
        <f t="shared" si="5"/>
        <v>183556</v>
      </c>
      <c r="AC35" s="170">
        <f t="shared" si="5"/>
        <v>222810</v>
      </c>
      <c r="AD35" s="170">
        <f t="shared" si="5"/>
        <v>321776</v>
      </c>
      <c r="AE35" s="170">
        <f t="shared" si="5"/>
        <v>289886</v>
      </c>
      <c r="AF35" s="170">
        <f t="shared" si="5"/>
        <v>312865</v>
      </c>
      <c r="AG35" s="170">
        <f t="shared" si="5"/>
        <v>394544</v>
      </c>
      <c r="AH35" s="170">
        <f>AH33-AH26</f>
        <v>474958</v>
      </c>
      <c r="AI35" s="170">
        <f>AI33-AI26</f>
        <v>504717</v>
      </c>
      <c r="AJ35" s="170">
        <f>AJ33-AJ26</f>
        <v>538945</v>
      </c>
    </row>
    <row r="36" spans="1:36">
      <c r="P36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61" orientation="landscape" r:id="rId1"/>
  <headerFooter alignWithMargins="0">
    <oddHeader>&amp;LSchweizerische Holzenergiestatistik EJ2023
&amp;C&amp;"Arial,Fett"&amp;12Nutzenergie elektrisch&amp;"Arial,Standard"
&amp;10(in MWh, witterungsbereinigt)&amp;R&amp;"Arial,Standard"Tabelle H</oddHeader>
    <oddFooter>&amp;R24.06.2024</oddFooter>
  </headerFooter>
  <customProperties>
    <customPr name="EpmWorksheetKeyString_GU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321">
    <pageSetUpPr fitToPage="1"/>
  </sheetPr>
  <dimension ref="A1:AJ46"/>
  <sheetViews>
    <sheetView view="pageLayout" topLeftCell="A13" zoomScale="85" zoomScaleNormal="80" zoomScalePageLayoutView="85" workbookViewId="0">
      <selection activeCell="C3" sqref="C3:AJ46"/>
    </sheetView>
  </sheetViews>
  <sheetFormatPr baseColWidth="10" defaultColWidth="11.42578125" defaultRowHeight="12"/>
  <cols>
    <col min="1" max="1" width="5.28515625" style="17" customWidth="1"/>
    <col min="2" max="2" width="31.5703125" style="17" customWidth="1"/>
    <col min="3" max="3" width="8.7109375" style="55" customWidth="1"/>
    <col min="4" max="7" width="8.7109375" style="55" hidden="1" customWidth="1"/>
    <col min="8" max="8" width="8.7109375" style="55" customWidth="1"/>
    <col min="9" max="12" width="8.7109375" style="55" hidden="1" customWidth="1"/>
    <col min="13" max="13" width="8.7109375" style="55" customWidth="1"/>
    <col min="14" max="17" width="8.7109375" style="55" hidden="1" customWidth="1"/>
    <col min="18" max="27" width="8.7109375" style="55" customWidth="1"/>
    <col min="28" max="33" width="8.7109375" style="17" customWidth="1"/>
    <col min="34" max="36" width="8.28515625" style="17" customWidth="1"/>
    <col min="37" max="16384" width="11.42578125" style="17"/>
  </cols>
  <sheetData>
    <row r="1" spans="1:36" ht="15.75">
      <c r="A1" s="5" t="s">
        <v>155</v>
      </c>
      <c r="B1" s="5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18.75" customHeight="1">
      <c r="A2" s="1" t="s">
        <v>7</v>
      </c>
      <c r="B2" s="1" t="s">
        <v>100</v>
      </c>
      <c r="C2" s="18">
        <v>1990</v>
      </c>
      <c r="D2" s="2">
        <v>1991</v>
      </c>
      <c r="E2" s="2">
        <v>1992</v>
      </c>
      <c r="F2" s="2">
        <v>1993</v>
      </c>
      <c r="G2" s="2">
        <v>1994</v>
      </c>
      <c r="H2" s="2">
        <v>1995</v>
      </c>
      <c r="I2" s="2">
        <v>1996</v>
      </c>
      <c r="J2" s="2">
        <v>1997</v>
      </c>
      <c r="K2" s="2">
        <v>1998</v>
      </c>
      <c r="L2" s="2">
        <v>1999</v>
      </c>
      <c r="M2" s="2">
        <v>2000</v>
      </c>
      <c r="N2" s="2">
        <v>2001</v>
      </c>
      <c r="O2" s="2">
        <v>2002</v>
      </c>
      <c r="P2" s="2">
        <v>2003</v>
      </c>
      <c r="Q2" s="2">
        <v>2004</v>
      </c>
      <c r="R2" s="2">
        <v>2005</v>
      </c>
      <c r="S2" s="2">
        <v>2006</v>
      </c>
      <c r="T2" s="2">
        <v>2007</v>
      </c>
      <c r="U2" s="2">
        <v>2008</v>
      </c>
      <c r="V2" s="2">
        <v>2009</v>
      </c>
      <c r="W2" s="2">
        <v>2010</v>
      </c>
      <c r="X2" s="2">
        <v>2011</v>
      </c>
      <c r="Y2" s="2">
        <v>2012</v>
      </c>
      <c r="Z2" s="2">
        <v>2013</v>
      </c>
      <c r="AA2" s="2">
        <v>2014</v>
      </c>
      <c r="AB2" s="2">
        <v>2015</v>
      </c>
      <c r="AC2" s="2">
        <v>2016</v>
      </c>
      <c r="AD2" s="2">
        <v>2017</v>
      </c>
      <c r="AE2" s="2">
        <v>2018</v>
      </c>
      <c r="AF2" s="2">
        <v>2019</v>
      </c>
      <c r="AG2" s="2">
        <v>2020</v>
      </c>
      <c r="AH2" s="2">
        <v>2021</v>
      </c>
      <c r="AI2" s="2">
        <v>2022</v>
      </c>
      <c r="AJ2" s="2">
        <v>2023</v>
      </c>
    </row>
    <row r="3" spans="1:36" ht="14.1" customHeight="1">
      <c r="A3" s="123" t="s">
        <v>95</v>
      </c>
      <c r="B3" s="124" t="s">
        <v>37</v>
      </c>
      <c r="C3" s="33">
        <v>21606</v>
      </c>
      <c r="D3" s="34">
        <v>21507</v>
      </c>
      <c r="E3" s="34">
        <v>21302</v>
      </c>
      <c r="F3" s="34">
        <v>20945</v>
      </c>
      <c r="G3" s="34">
        <v>20669</v>
      </c>
      <c r="H3" s="34">
        <v>20285</v>
      </c>
      <c r="I3" s="34">
        <v>20190</v>
      </c>
      <c r="J3" s="34">
        <v>19905</v>
      </c>
      <c r="K3" s="34">
        <v>19663</v>
      </c>
      <c r="L3" s="34">
        <v>19415</v>
      </c>
      <c r="M3" s="34">
        <v>19244</v>
      </c>
      <c r="N3" s="34">
        <v>19031</v>
      </c>
      <c r="O3" s="34">
        <v>19143</v>
      </c>
      <c r="P3" s="34">
        <v>19084</v>
      </c>
      <c r="Q3" s="34">
        <v>18982</v>
      </c>
      <c r="R3" s="34">
        <v>19090</v>
      </c>
      <c r="S3" s="34">
        <v>19514</v>
      </c>
      <c r="T3" s="34">
        <v>19649</v>
      </c>
      <c r="U3" s="34">
        <v>19940</v>
      </c>
      <c r="V3" s="34">
        <v>20210</v>
      </c>
      <c r="W3" s="34">
        <v>20058</v>
      </c>
      <c r="X3" s="34">
        <v>19835</v>
      </c>
      <c r="Y3" s="34">
        <v>19812</v>
      </c>
      <c r="Z3" s="34">
        <v>19887</v>
      </c>
      <c r="AA3" s="34">
        <v>19804</v>
      </c>
      <c r="AB3" s="34">
        <v>20060</v>
      </c>
      <c r="AC3" s="34">
        <v>20292</v>
      </c>
      <c r="AD3" s="34">
        <v>20500</v>
      </c>
      <c r="AE3" s="34">
        <v>20633</v>
      </c>
      <c r="AF3" s="34">
        <v>20814</v>
      </c>
      <c r="AG3" s="34">
        <v>20911</v>
      </c>
      <c r="AH3" s="34">
        <v>21045</v>
      </c>
      <c r="AI3" s="34">
        <v>21149</v>
      </c>
      <c r="AJ3" s="34">
        <v>21256</v>
      </c>
    </row>
    <row r="4" spans="1:36" ht="14.1" customHeight="1">
      <c r="A4" s="125" t="s">
        <v>101</v>
      </c>
      <c r="B4" s="126" t="s">
        <v>39</v>
      </c>
      <c r="C4" s="21">
        <v>444</v>
      </c>
      <c r="D4" s="22">
        <v>470</v>
      </c>
      <c r="E4" s="22">
        <v>481</v>
      </c>
      <c r="F4" s="22">
        <v>488</v>
      </c>
      <c r="G4" s="22">
        <v>480</v>
      </c>
      <c r="H4" s="22">
        <v>584</v>
      </c>
      <c r="I4" s="22">
        <v>601</v>
      </c>
      <c r="J4" s="22">
        <v>597</v>
      </c>
      <c r="K4" s="22">
        <v>599</v>
      </c>
      <c r="L4" s="22">
        <v>600</v>
      </c>
      <c r="M4" s="22">
        <v>602</v>
      </c>
      <c r="N4" s="22">
        <v>638</v>
      </c>
      <c r="O4" s="22">
        <v>652</v>
      </c>
      <c r="P4" s="22">
        <v>643</v>
      </c>
      <c r="Q4" s="22">
        <v>633</v>
      </c>
      <c r="R4" s="22">
        <v>631</v>
      </c>
      <c r="S4" s="22">
        <v>643</v>
      </c>
      <c r="T4" s="22">
        <v>671</v>
      </c>
      <c r="U4" s="22">
        <v>705</v>
      </c>
      <c r="V4" s="22">
        <v>735</v>
      </c>
      <c r="W4" s="22">
        <v>754</v>
      </c>
      <c r="X4" s="22">
        <v>783</v>
      </c>
      <c r="Y4" s="22">
        <v>808</v>
      </c>
      <c r="Z4" s="22">
        <v>830</v>
      </c>
      <c r="AA4" s="22">
        <v>852</v>
      </c>
      <c r="AB4" s="22">
        <v>882</v>
      </c>
      <c r="AC4" s="22">
        <v>1135</v>
      </c>
      <c r="AD4" s="22">
        <v>1160</v>
      </c>
      <c r="AE4" s="22">
        <v>1172</v>
      </c>
      <c r="AF4" s="22">
        <v>1191</v>
      </c>
      <c r="AG4" s="22">
        <v>1218</v>
      </c>
      <c r="AH4" s="22">
        <v>1238</v>
      </c>
      <c r="AI4" s="22">
        <v>1217</v>
      </c>
      <c r="AJ4" s="22">
        <v>1231</v>
      </c>
    </row>
    <row r="5" spans="1:36" ht="14.1" customHeight="1">
      <c r="A5" s="125" t="s">
        <v>96</v>
      </c>
      <c r="B5" s="126" t="s">
        <v>40</v>
      </c>
      <c r="C5" s="21">
        <v>4684</v>
      </c>
      <c r="D5" s="22">
        <v>4834</v>
      </c>
      <c r="E5" s="22">
        <v>5091</v>
      </c>
      <c r="F5" s="22">
        <v>5348</v>
      </c>
      <c r="G5" s="22">
        <v>5669</v>
      </c>
      <c r="H5" s="22">
        <v>5749</v>
      </c>
      <c r="I5" s="22">
        <v>6290</v>
      </c>
      <c r="J5" s="22">
        <v>5881</v>
      </c>
      <c r="K5" s="22">
        <v>5673</v>
      </c>
      <c r="L5" s="22">
        <v>5503</v>
      </c>
      <c r="M5" s="22">
        <v>5908</v>
      </c>
      <c r="N5" s="22">
        <v>6083</v>
      </c>
      <c r="O5" s="22">
        <v>6318</v>
      </c>
      <c r="P5" s="22">
        <v>6456</v>
      </c>
      <c r="Q5" s="22">
        <v>6514</v>
      </c>
      <c r="R5" s="22">
        <v>6609</v>
      </c>
      <c r="S5" s="22">
        <v>7080</v>
      </c>
      <c r="T5" s="22">
        <v>8379</v>
      </c>
      <c r="U5" s="22">
        <v>9092</v>
      </c>
      <c r="V5" s="22">
        <v>9499</v>
      </c>
      <c r="W5" s="22">
        <v>10228</v>
      </c>
      <c r="X5" s="22">
        <v>10390</v>
      </c>
      <c r="Y5" s="22">
        <v>10723</v>
      </c>
      <c r="Z5" s="22">
        <v>11158</v>
      </c>
      <c r="AA5" s="22">
        <v>11521</v>
      </c>
      <c r="AB5" s="22">
        <v>11209</v>
      </c>
      <c r="AC5" s="22">
        <v>11608</v>
      </c>
      <c r="AD5" s="22">
        <v>12286</v>
      </c>
      <c r="AE5" s="22">
        <v>11884</v>
      </c>
      <c r="AF5" s="22">
        <v>12408</v>
      </c>
      <c r="AG5" s="22">
        <v>12939</v>
      </c>
      <c r="AH5" s="22">
        <v>14453</v>
      </c>
      <c r="AI5" s="22">
        <v>13862</v>
      </c>
      <c r="AJ5" s="22">
        <v>13873</v>
      </c>
    </row>
    <row r="6" spans="1:36" ht="14.1" customHeight="1">
      <c r="A6" s="127" t="s">
        <v>97</v>
      </c>
      <c r="B6" s="128" t="s">
        <v>38</v>
      </c>
      <c r="C6" s="21">
        <v>2751</v>
      </c>
      <c r="D6" s="22">
        <v>2988</v>
      </c>
      <c r="E6" s="22">
        <v>3187</v>
      </c>
      <c r="F6" s="22">
        <v>3339</v>
      </c>
      <c r="G6" s="22">
        <v>3555</v>
      </c>
      <c r="H6" s="22">
        <v>3761</v>
      </c>
      <c r="I6" s="22">
        <v>3962</v>
      </c>
      <c r="J6" s="22">
        <v>4028</v>
      </c>
      <c r="K6" s="22">
        <v>4062</v>
      </c>
      <c r="L6" s="22">
        <v>4189</v>
      </c>
      <c r="M6" s="22">
        <v>4297</v>
      </c>
      <c r="N6" s="22">
        <v>4407</v>
      </c>
      <c r="O6" s="22">
        <v>4517</v>
      </c>
      <c r="P6" s="22">
        <v>4684</v>
      </c>
      <c r="Q6" s="22">
        <v>4924</v>
      </c>
      <c r="R6" s="22">
        <v>5178</v>
      </c>
      <c r="S6" s="22">
        <v>5744</v>
      </c>
      <c r="T6" s="22">
        <v>6199</v>
      </c>
      <c r="U6" s="22">
        <v>6797</v>
      </c>
      <c r="V6" s="22">
        <v>7356</v>
      </c>
      <c r="W6" s="22">
        <v>7789</v>
      </c>
      <c r="X6" s="22">
        <v>8355</v>
      </c>
      <c r="Y6" s="22">
        <v>8873</v>
      </c>
      <c r="Z6" s="22">
        <v>9454</v>
      </c>
      <c r="AA6" s="22">
        <v>9872</v>
      </c>
      <c r="AB6" s="22">
        <v>10267</v>
      </c>
      <c r="AC6" s="22">
        <v>10603</v>
      </c>
      <c r="AD6" s="22">
        <v>11043</v>
      </c>
      <c r="AE6" s="22">
        <v>11266</v>
      </c>
      <c r="AF6" s="22">
        <v>11699</v>
      </c>
      <c r="AG6" s="22">
        <v>12207</v>
      </c>
      <c r="AH6" s="22">
        <v>12705</v>
      </c>
      <c r="AI6" s="22">
        <v>12806</v>
      </c>
      <c r="AJ6" s="22">
        <v>13065</v>
      </c>
    </row>
    <row r="7" spans="1:36" ht="14.1" customHeight="1">
      <c r="A7" s="125" t="s">
        <v>98</v>
      </c>
      <c r="B7" s="126" t="s">
        <v>92</v>
      </c>
      <c r="C7" s="21">
        <v>630</v>
      </c>
      <c r="D7" s="22">
        <v>577</v>
      </c>
      <c r="E7" s="22">
        <v>644</v>
      </c>
      <c r="F7" s="22">
        <v>633</v>
      </c>
      <c r="G7" s="22">
        <v>677</v>
      </c>
      <c r="H7" s="22">
        <v>669</v>
      </c>
      <c r="I7" s="22">
        <v>738</v>
      </c>
      <c r="J7" s="22">
        <v>780</v>
      </c>
      <c r="K7" s="22">
        <v>839</v>
      </c>
      <c r="L7" s="22">
        <v>917</v>
      </c>
      <c r="M7" s="22">
        <v>1030</v>
      </c>
      <c r="N7" s="22">
        <v>1104</v>
      </c>
      <c r="O7" s="22">
        <v>1212</v>
      </c>
      <c r="P7" s="22">
        <v>1222</v>
      </c>
      <c r="Q7" s="22">
        <v>1310</v>
      </c>
      <c r="R7" s="22">
        <v>1373</v>
      </c>
      <c r="S7" s="22">
        <v>1618</v>
      </c>
      <c r="T7" s="22">
        <v>1938</v>
      </c>
      <c r="U7" s="22">
        <v>2413</v>
      </c>
      <c r="V7" s="22">
        <v>2494</v>
      </c>
      <c r="W7" s="22">
        <v>2003</v>
      </c>
      <c r="X7" s="22">
        <v>2651</v>
      </c>
      <c r="Y7" s="22">
        <v>3239</v>
      </c>
      <c r="Z7" s="22">
        <v>3456</v>
      </c>
      <c r="AA7" s="22">
        <v>3529</v>
      </c>
      <c r="AB7" s="22">
        <v>2474</v>
      </c>
      <c r="AC7" s="22">
        <v>2728</v>
      </c>
      <c r="AD7" s="22">
        <v>3286</v>
      </c>
      <c r="AE7" s="22">
        <v>3085</v>
      </c>
      <c r="AF7" s="22">
        <v>3107</v>
      </c>
      <c r="AG7" s="22">
        <v>3507</v>
      </c>
      <c r="AH7" s="22">
        <v>3874</v>
      </c>
      <c r="AI7" s="22">
        <v>4089</v>
      </c>
      <c r="AJ7" s="22">
        <v>4356</v>
      </c>
    </row>
    <row r="8" spans="1:36" ht="14.1" customHeight="1">
      <c r="A8" s="129" t="s">
        <v>99</v>
      </c>
      <c r="B8" s="130" t="s">
        <v>91</v>
      </c>
      <c r="C8" s="25">
        <v>1633</v>
      </c>
      <c r="D8" s="26">
        <v>1708</v>
      </c>
      <c r="E8" s="26">
        <v>1680</v>
      </c>
      <c r="F8" s="26">
        <v>1673</v>
      </c>
      <c r="G8" s="26">
        <v>1581</v>
      </c>
      <c r="H8" s="26">
        <v>1671</v>
      </c>
      <c r="I8" s="26">
        <v>1741</v>
      </c>
      <c r="J8" s="26">
        <v>1770</v>
      </c>
      <c r="K8" s="26">
        <v>1815</v>
      </c>
      <c r="L8" s="26">
        <v>1904</v>
      </c>
      <c r="M8" s="26">
        <v>1988</v>
      </c>
      <c r="N8" s="26">
        <v>2037</v>
      </c>
      <c r="O8" s="26">
        <v>2114</v>
      </c>
      <c r="P8" s="26">
        <v>2206</v>
      </c>
      <c r="Q8" s="26">
        <v>2331</v>
      </c>
      <c r="R8" s="26">
        <v>2401</v>
      </c>
      <c r="S8" s="26">
        <v>2534</v>
      </c>
      <c r="T8" s="26">
        <v>2458</v>
      </c>
      <c r="U8" s="26">
        <v>2919</v>
      </c>
      <c r="V8" s="26">
        <v>3757</v>
      </c>
      <c r="W8" s="26">
        <v>3761</v>
      </c>
      <c r="X8" s="26">
        <v>4018</v>
      </c>
      <c r="Y8" s="26">
        <v>4467</v>
      </c>
      <c r="Z8" s="26">
        <v>4891</v>
      </c>
      <c r="AA8" s="26">
        <v>4695</v>
      </c>
      <c r="AB8" s="26">
        <v>4599</v>
      </c>
      <c r="AC8" s="26">
        <v>4795</v>
      </c>
      <c r="AD8" s="26">
        <v>4851</v>
      </c>
      <c r="AE8" s="26">
        <v>4765</v>
      </c>
      <c r="AF8" s="26">
        <v>5098</v>
      </c>
      <c r="AG8" s="26">
        <v>5099</v>
      </c>
      <c r="AH8" s="26">
        <v>5376</v>
      </c>
      <c r="AI8" s="26">
        <v>5900</v>
      </c>
      <c r="AJ8" s="26">
        <v>6413</v>
      </c>
    </row>
    <row r="9" spans="1:36" ht="3.2" customHeight="1">
      <c r="A9" s="1"/>
      <c r="B9" s="1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5.95" customHeight="1">
      <c r="A10" s="131" t="s">
        <v>31</v>
      </c>
      <c r="B10" s="132" t="s">
        <v>32</v>
      </c>
      <c r="C10" s="133">
        <v>31749</v>
      </c>
      <c r="D10" s="133">
        <v>32083</v>
      </c>
      <c r="E10" s="133">
        <v>32384</v>
      </c>
      <c r="F10" s="133">
        <v>32426</v>
      </c>
      <c r="G10" s="133">
        <v>32631</v>
      </c>
      <c r="H10" s="133">
        <v>32719</v>
      </c>
      <c r="I10" s="133">
        <v>33521</v>
      </c>
      <c r="J10" s="133">
        <v>32961</v>
      </c>
      <c r="K10" s="133">
        <v>32652</v>
      </c>
      <c r="L10" s="133">
        <v>32529</v>
      </c>
      <c r="M10" s="133">
        <v>33069</v>
      </c>
      <c r="N10" s="133">
        <v>33301</v>
      </c>
      <c r="O10" s="133">
        <v>33956</v>
      </c>
      <c r="P10" s="133">
        <v>34295</v>
      </c>
      <c r="Q10" s="133">
        <v>34693</v>
      </c>
      <c r="R10" s="133">
        <v>35282</v>
      </c>
      <c r="S10" s="133">
        <v>37133</v>
      </c>
      <c r="T10" s="133">
        <v>39295</v>
      </c>
      <c r="U10" s="133">
        <v>41866</v>
      </c>
      <c r="V10" s="133">
        <v>44051</v>
      </c>
      <c r="W10" s="133">
        <v>44592</v>
      </c>
      <c r="X10" s="133">
        <v>46031</v>
      </c>
      <c r="Y10" s="133">
        <v>47922</v>
      </c>
      <c r="Z10" s="133">
        <v>49675</v>
      </c>
      <c r="AA10" s="133">
        <v>50273</v>
      </c>
      <c r="AB10" s="133">
        <v>49492</v>
      </c>
      <c r="AC10" s="133">
        <v>51162</v>
      </c>
      <c r="AD10" s="133">
        <v>53126</v>
      </c>
      <c r="AE10" s="133">
        <v>52804</v>
      </c>
      <c r="AF10" s="133">
        <v>54318</v>
      </c>
      <c r="AG10" s="133">
        <v>55881</v>
      </c>
      <c r="AH10" s="133">
        <v>58690</v>
      </c>
      <c r="AI10" s="133">
        <v>59023</v>
      </c>
      <c r="AJ10" s="133">
        <v>60194</v>
      </c>
    </row>
    <row r="11" spans="1:36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6"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AB12" s="55"/>
      <c r="AC12" s="55"/>
      <c r="AD12" s="55"/>
      <c r="AE12" s="55"/>
      <c r="AF12" s="55"/>
      <c r="AG12" s="55"/>
    </row>
    <row r="13" spans="1:36" ht="15.75">
      <c r="A13" s="5" t="s">
        <v>156</v>
      </c>
      <c r="B13" s="56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36" ht="18.75" customHeight="1">
      <c r="A14" s="1" t="s">
        <v>7</v>
      </c>
      <c r="B14" s="1" t="s">
        <v>100</v>
      </c>
      <c r="C14" s="18">
        <v>1990</v>
      </c>
      <c r="D14" s="2">
        <v>1991</v>
      </c>
      <c r="E14" s="2">
        <v>1992</v>
      </c>
      <c r="F14" s="2">
        <v>1993</v>
      </c>
      <c r="G14" s="2">
        <v>1994</v>
      </c>
      <c r="H14" s="2">
        <v>1995</v>
      </c>
      <c r="I14" s="2">
        <v>1996</v>
      </c>
      <c r="J14" s="2">
        <v>1997</v>
      </c>
      <c r="K14" s="2">
        <v>1998</v>
      </c>
      <c r="L14" s="2">
        <v>1999</v>
      </c>
      <c r="M14" s="2">
        <v>2000</v>
      </c>
      <c r="N14" s="2">
        <v>2001</v>
      </c>
      <c r="O14" s="2">
        <v>2002</v>
      </c>
      <c r="P14" s="2">
        <v>2003</v>
      </c>
      <c r="Q14" s="2">
        <v>2004</v>
      </c>
      <c r="R14" s="2">
        <v>2005</v>
      </c>
      <c r="S14" s="2">
        <v>2006</v>
      </c>
      <c r="T14" s="2">
        <v>2007</v>
      </c>
      <c r="U14" s="2">
        <v>2008</v>
      </c>
      <c r="V14" s="2">
        <v>2009</v>
      </c>
      <c r="W14" s="2">
        <v>2010</v>
      </c>
      <c r="X14" s="2">
        <v>2011</v>
      </c>
      <c r="Y14" s="2">
        <v>2012</v>
      </c>
      <c r="Z14" s="2">
        <v>2013</v>
      </c>
      <c r="AA14" s="2">
        <v>2014</v>
      </c>
      <c r="AB14" s="2">
        <v>2015</v>
      </c>
      <c r="AC14" s="2">
        <v>2016</v>
      </c>
      <c r="AD14" s="2">
        <v>2017</v>
      </c>
      <c r="AE14" s="2">
        <v>2018</v>
      </c>
      <c r="AF14" s="2">
        <v>2019</v>
      </c>
      <c r="AG14" s="2">
        <v>2020</v>
      </c>
      <c r="AH14" s="2">
        <v>2021</v>
      </c>
      <c r="AI14" s="2">
        <v>2022</v>
      </c>
      <c r="AJ14" s="2">
        <v>2023</v>
      </c>
    </row>
    <row r="15" spans="1:36" ht="14.1" customHeight="1">
      <c r="A15" s="123" t="s">
        <v>95</v>
      </c>
      <c r="B15" s="124" t="s">
        <v>37</v>
      </c>
      <c r="C15" s="33">
        <v>21606</v>
      </c>
      <c r="D15" s="34">
        <v>21507</v>
      </c>
      <c r="E15" s="34">
        <v>21302</v>
      </c>
      <c r="F15" s="34">
        <v>20945</v>
      </c>
      <c r="G15" s="34">
        <v>20669</v>
      </c>
      <c r="H15" s="34">
        <v>20285</v>
      </c>
      <c r="I15" s="34">
        <v>20190</v>
      </c>
      <c r="J15" s="34">
        <v>19905</v>
      </c>
      <c r="K15" s="34">
        <v>19663</v>
      </c>
      <c r="L15" s="34">
        <v>19415</v>
      </c>
      <c r="M15" s="34">
        <v>19244</v>
      </c>
      <c r="N15" s="34">
        <v>19031</v>
      </c>
      <c r="O15" s="34">
        <v>19143</v>
      </c>
      <c r="P15" s="34">
        <v>19084</v>
      </c>
      <c r="Q15" s="34">
        <v>18982</v>
      </c>
      <c r="R15" s="34">
        <v>19090</v>
      </c>
      <c r="S15" s="34">
        <v>19514</v>
      </c>
      <c r="T15" s="34">
        <v>19649</v>
      </c>
      <c r="U15" s="34">
        <v>19940</v>
      </c>
      <c r="V15" s="34">
        <v>20210</v>
      </c>
      <c r="W15" s="34">
        <v>20058</v>
      </c>
      <c r="X15" s="34">
        <v>19835</v>
      </c>
      <c r="Y15" s="34">
        <v>19812</v>
      </c>
      <c r="Z15" s="34">
        <v>19887</v>
      </c>
      <c r="AA15" s="34">
        <v>19804</v>
      </c>
      <c r="AB15" s="34">
        <v>20060</v>
      </c>
      <c r="AC15" s="34">
        <v>20292</v>
      </c>
      <c r="AD15" s="34">
        <v>20500</v>
      </c>
      <c r="AE15" s="34">
        <v>20633</v>
      </c>
      <c r="AF15" s="34">
        <v>20814</v>
      </c>
      <c r="AG15" s="34">
        <v>20911</v>
      </c>
      <c r="AH15" s="34">
        <v>21045</v>
      </c>
      <c r="AI15" s="34">
        <v>21149</v>
      </c>
      <c r="AJ15" s="34">
        <v>21256</v>
      </c>
    </row>
    <row r="16" spans="1:36" ht="14.1" customHeight="1">
      <c r="A16" s="125" t="s">
        <v>101</v>
      </c>
      <c r="B16" s="126" t="s">
        <v>39</v>
      </c>
      <c r="C16" s="21">
        <v>444</v>
      </c>
      <c r="D16" s="22">
        <v>470</v>
      </c>
      <c r="E16" s="22">
        <v>481</v>
      </c>
      <c r="F16" s="22">
        <v>488</v>
      </c>
      <c r="G16" s="22">
        <v>480</v>
      </c>
      <c r="H16" s="22">
        <v>584</v>
      </c>
      <c r="I16" s="22">
        <v>601</v>
      </c>
      <c r="J16" s="22">
        <v>597</v>
      </c>
      <c r="K16" s="22">
        <v>599</v>
      </c>
      <c r="L16" s="22">
        <v>600</v>
      </c>
      <c r="M16" s="22">
        <v>602</v>
      </c>
      <c r="N16" s="22">
        <v>638</v>
      </c>
      <c r="O16" s="22">
        <v>652</v>
      </c>
      <c r="P16" s="22">
        <v>643</v>
      </c>
      <c r="Q16" s="22">
        <v>633</v>
      </c>
      <c r="R16" s="22">
        <v>631</v>
      </c>
      <c r="S16" s="22">
        <v>643</v>
      </c>
      <c r="T16" s="22">
        <v>671</v>
      </c>
      <c r="U16" s="22">
        <v>705</v>
      </c>
      <c r="V16" s="22">
        <v>735</v>
      </c>
      <c r="W16" s="22">
        <v>754</v>
      </c>
      <c r="X16" s="22">
        <v>783</v>
      </c>
      <c r="Y16" s="22">
        <v>808</v>
      </c>
      <c r="Z16" s="22">
        <v>830</v>
      </c>
      <c r="AA16" s="22">
        <v>852</v>
      </c>
      <c r="AB16" s="22">
        <v>882</v>
      </c>
      <c r="AC16" s="22">
        <v>1135</v>
      </c>
      <c r="AD16" s="22">
        <v>1160</v>
      </c>
      <c r="AE16" s="22">
        <v>1172</v>
      </c>
      <c r="AF16" s="22">
        <v>1191</v>
      </c>
      <c r="AG16" s="22">
        <v>1218</v>
      </c>
      <c r="AH16" s="22">
        <v>1238</v>
      </c>
      <c r="AI16" s="22">
        <v>1217</v>
      </c>
      <c r="AJ16" s="22">
        <v>1231</v>
      </c>
    </row>
    <row r="17" spans="1:36" ht="14.1" customHeight="1">
      <c r="A17" s="125" t="s">
        <v>96</v>
      </c>
      <c r="B17" s="126" t="s">
        <v>40</v>
      </c>
      <c r="C17" s="21">
        <v>4684</v>
      </c>
      <c r="D17" s="22">
        <v>4834</v>
      </c>
      <c r="E17" s="22">
        <v>5091</v>
      </c>
      <c r="F17" s="22">
        <v>5348</v>
      </c>
      <c r="G17" s="22">
        <v>5669</v>
      </c>
      <c r="H17" s="22">
        <v>5749</v>
      </c>
      <c r="I17" s="22">
        <v>6290</v>
      </c>
      <c r="J17" s="22">
        <v>5881</v>
      </c>
      <c r="K17" s="22">
        <v>5673</v>
      </c>
      <c r="L17" s="22">
        <v>5503</v>
      </c>
      <c r="M17" s="22">
        <v>5908</v>
      </c>
      <c r="N17" s="22">
        <v>6083</v>
      </c>
      <c r="O17" s="22">
        <v>6318</v>
      </c>
      <c r="P17" s="22">
        <v>6456</v>
      </c>
      <c r="Q17" s="22">
        <v>6514</v>
      </c>
      <c r="R17" s="22">
        <v>6609</v>
      </c>
      <c r="S17" s="22">
        <v>7080</v>
      </c>
      <c r="T17" s="22">
        <v>8379</v>
      </c>
      <c r="U17" s="22">
        <v>9092</v>
      </c>
      <c r="V17" s="22">
        <v>9499</v>
      </c>
      <c r="W17" s="22">
        <v>10228</v>
      </c>
      <c r="X17" s="22">
        <v>10390</v>
      </c>
      <c r="Y17" s="22">
        <v>10723</v>
      </c>
      <c r="Z17" s="22">
        <v>11158</v>
      </c>
      <c r="AA17" s="22">
        <v>11521</v>
      </c>
      <c r="AB17" s="22">
        <v>11209</v>
      </c>
      <c r="AC17" s="22">
        <v>11608</v>
      </c>
      <c r="AD17" s="22">
        <v>12286</v>
      </c>
      <c r="AE17" s="22">
        <v>11884</v>
      </c>
      <c r="AF17" s="22">
        <v>12408</v>
      </c>
      <c r="AG17" s="22">
        <v>12939</v>
      </c>
      <c r="AH17" s="22">
        <v>14453</v>
      </c>
      <c r="AI17" s="22">
        <v>13862</v>
      </c>
      <c r="AJ17" s="22">
        <v>13873</v>
      </c>
    </row>
    <row r="18" spans="1:36" ht="14.1" customHeight="1">
      <c r="A18" s="127" t="s">
        <v>97</v>
      </c>
      <c r="B18" s="128" t="s">
        <v>38</v>
      </c>
      <c r="C18" s="21">
        <v>2751</v>
      </c>
      <c r="D18" s="22">
        <v>2988</v>
      </c>
      <c r="E18" s="22">
        <v>3187</v>
      </c>
      <c r="F18" s="22">
        <v>3339</v>
      </c>
      <c r="G18" s="22">
        <v>3555</v>
      </c>
      <c r="H18" s="22">
        <v>3761</v>
      </c>
      <c r="I18" s="22">
        <v>3962</v>
      </c>
      <c r="J18" s="22">
        <v>4028</v>
      </c>
      <c r="K18" s="22">
        <v>4062</v>
      </c>
      <c r="L18" s="22">
        <v>4189</v>
      </c>
      <c r="M18" s="22">
        <v>4297</v>
      </c>
      <c r="N18" s="22">
        <v>4407</v>
      </c>
      <c r="O18" s="22">
        <v>4517</v>
      </c>
      <c r="P18" s="22">
        <v>4684</v>
      </c>
      <c r="Q18" s="22">
        <v>4924</v>
      </c>
      <c r="R18" s="22">
        <v>5178</v>
      </c>
      <c r="S18" s="22">
        <v>5744</v>
      </c>
      <c r="T18" s="22">
        <v>6199</v>
      </c>
      <c r="U18" s="22">
        <v>6797</v>
      </c>
      <c r="V18" s="22">
        <v>7356</v>
      </c>
      <c r="W18" s="22">
        <v>7789</v>
      </c>
      <c r="X18" s="22">
        <v>8355</v>
      </c>
      <c r="Y18" s="22">
        <v>8873</v>
      </c>
      <c r="Z18" s="22">
        <v>9454</v>
      </c>
      <c r="AA18" s="22">
        <v>9872</v>
      </c>
      <c r="AB18" s="22">
        <v>10267</v>
      </c>
      <c r="AC18" s="22">
        <v>10603</v>
      </c>
      <c r="AD18" s="22">
        <v>11043</v>
      </c>
      <c r="AE18" s="22">
        <v>11266</v>
      </c>
      <c r="AF18" s="22">
        <v>11699</v>
      </c>
      <c r="AG18" s="22">
        <v>12207</v>
      </c>
      <c r="AH18" s="22">
        <v>12705</v>
      </c>
      <c r="AI18" s="22">
        <v>12806</v>
      </c>
      <c r="AJ18" s="22">
        <v>13065</v>
      </c>
    </row>
    <row r="19" spans="1:36" ht="14.1" customHeight="1">
      <c r="A19" s="125" t="s">
        <v>98</v>
      </c>
      <c r="B19" s="126" t="s">
        <v>92</v>
      </c>
      <c r="C19" s="21">
        <v>35</v>
      </c>
      <c r="D19" s="22">
        <v>37</v>
      </c>
      <c r="E19" s="22">
        <v>66</v>
      </c>
      <c r="F19" s="22">
        <v>48</v>
      </c>
      <c r="G19" s="22">
        <v>59</v>
      </c>
      <c r="H19" s="22">
        <v>47</v>
      </c>
      <c r="I19" s="22">
        <v>67</v>
      </c>
      <c r="J19" s="22">
        <v>49</v>
      </c>
      <c r="K19" s="22">
        <v>61</v>
      </c>
      <c r="L19" s="22">
        <v>64</v>
      </c>
      <c r="M19" s="22">
        <v>64</v>
      </c>
      <c r="N19" s="22">
        <v>68</v>
      </c>
      <c r="O19" s="22">
        <v>120</v>
      </c>
      <c r="P19" s="22">
        <v>156</v>
      </c>
      <c r="Q19" s="22">
        <v>169</v>
      </c>
      <c r="R19" s="22">
        <v>190</v>
      </c>
      <c r="S19" s="22">
        <v>257</v>
      </c>
      <c r="T19" s="22">
        <v>612</v>
      </c>
      <c r="U19" s="22">
        <v>1106</v>
      </c>
      <c r="V19" s="22">
        <v>1283</v>
      </c>
      <c r="W19" s="22">
        <v>802</v>
      </c>
      <c r="X19" s="22">
        <v>1380</v>
      </c>
      <c r="Y19" s="22">
        <v>1885</v>
      </c>
      <c r="Z19" s="22">
        <v>2004</v>
      </c>
      <c r="AA19" s="22">
        <v>2013</v>
      </c>
      <c r="AB19" s="22">
        <v>1009</v>
      </c>
      <c r="AC19" s="22">
        <v>1209</v>
      </c>
      <c r="AD19" s="22">
        <v>1780</v>
      </c>
      <c r="AE19" s="22">
        <v>1586</v>
      </c>
      <c r="AF19" s="22">
        <v>1648</v>
      </c>
      <c r="AG19" s="22">
        <v>2028</v>
      </c>
      <c r="AH19" s="22">
        <v>2509</v>
      </c>
      <c r="AI19" s="22">
        <v>2746</v>
      </c>
      <c r="AJ19" s="22">
        <v>3047</v>
      </c>
    </row>
    <row r="20" spans="1:36" ht="14.1" customHeight="1">
      <c r="A20" s="129" t="s">
        <v>99</v>
      </c>
      <c r="B20" s="130" t="s">
        <v>91</v>
      </c>
      <c r="C20" s="25">
        <v>0</v>
      </c>
      <c r="D20" s="26">
        <v>0</v>
      </c>
      <c r="E20" s="26">
        <v>0</v>
      </c>
      <c r="F20" s="26">
        <v>0</v>
      </c>
      <c r="G20" s="26">
        <v>0</v>
      </c>
      <c r="H20" s="26">
        <v>64</v>
      </c>
      <c r="I20" s="26">
        <v>156</v>
      </c>
      <c r="J20" s="26">
        <v>187</v>
      </c>
      <c r="K20" s="26">
        <v>189</v>
      </c>
      <c r="L20" s="26">
        <v>176</v>
      </c>
      <c r="M20" s="26">
        <v>151</v>
      </c>
      <c r="N20" s="26">
        <v>141</v>
      </c>
      <c r="O20" s="26">
        <v>169</v>
      </c>
      <c r="P20" s="26">
        <v>248</v>
      </c>
      <c r="Q20" s="26">
        <v>282</v>
      </c>
      <c r="R20" s="26">
        <v>279</v>
      </c>
      <c r="S20" s="26">
        <v>241</v>
      </c>
      <c r="T20" s="26">
        <v>224</v>
      </c>
      <c r="U20" s="26">
        <v>637</v>
      </c>
      <c r="V20" s="26">
        <v>1403</v>
      </c>
      <c r="W20" s="26">
        <v>1301</v>
      </c>
      <c r="X20" s="26">
        <v>1661</v>
      </c>
      <c r="Y20" s="26">
        <v>2088</v>
      </c>
      <c r="Z20" s="26">
        <v>2459</v>
      </c>
      <c r="AA20" s="26">
        <v>2305</v>
      </c>
      <c r="AB20" s="26">
        <v>2084</v>
      </c>
      <c r="AC20" s="26">
        <v>2211</v>
      </c>
      <c r="AD20" s="26">
        <v>2252</v>
      </c>
      <c r="AE20" s="26">
        <v>2127</v>
      </c>
      <c r="AF20" s="26">
        <v>2403</v>
      </c>
      <c r="AG20" s="26">
        <v>2411</v>
      </c>
      <c r="AH20" s="26">
        <v>2620</v>
      </c>
      <c r="AI20" s="26">
        <v>3299</v>
      </c>
      <c r="AJ20" s="26">
        <v>3709</v>
      </c>
    </row>
    <row r="21" spans="1:36" ht="3.2" customHeight="1">
      <c r="A21" s="1"/>
      <c r="B21" s="1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>
      <c r="A22" s="131" t="s">
        <v>31</v>
      </c>
      <c r="B22" s="132" t="s">
        <v>84</v>
      </c>
      <c r="C22" s="133">
        <v>29520</v>
      </c>
      <c r="D22" s="133">
        <v>29835</v>
      </c>
      <c r="E22" s="133">
        <v>30126</v>
      </c>
      <c r="F22" s="133">
        <v>30168</v>
      </c>
      <c r="G22" s="133">
        <v>30432</v>
      </c>
      <c r="H22" s="133">
        <v>30490</v>
      </c>
      <c r="I22" s="133">
        <v>31266</v>
      </c>
      <c r="J22" s="133">
        <v>30646</v>
      </c>
      <c r="K22" s="133">
        <v>30247</v>
      </c>
      <c r="L22" s="133">
        <v>29948</v>
      </c>
      <c r="M22" s="133">
        <v>30266</v>
      </c>
      <c r="N22" s="133">
        <v>30369</v>
      </c>
      <c r="O22" s="133">
        <v>30920</v>
      </c>
      <c r="P22" s="133">
        <v>31271</v>
      </c>
      <c r="Q22" s="133">
        <v>31503</v>
      </c>
      <c r="R22" s="133">
        <v>31977</v>
      </c>
      <c r="S22" s="133">
        <v>33479</v>
      </c>
      <c r="T22" s="133">
        <v>35733</v>
      </c>
      <c r="U22" s="133">
        <v>38277</v>
      </c>
      <c r="V22" s="133">
        <v>40486</v>
      </c>
      <c r="W22" s="133">
        <v>40932</v>
      </c>
      <c r="X22" s="133">
        <v>42404</v>
      </c>
      <c r="Y22" s="133">
        <v>44187</v>
      </c>
      <c r="Z22" s="133">
        <v>45792</v>
      </c>
      <c r="AA22" s="133">
        <v>46367</v>
      </c>
      <c r="AB22" s="133">
        <v>45512</v>
      </c>
      <c r="AC22" s="133">
        <v>47058</v>
      </c>
      <c r="AD22" s="133">
        <v>49021</v>
      </c>
      <c r="AE22" s="133">
        <v>48668</v>
      </c>
      <c r="AF22" s="133">
        <v>50163</v>
      </c>
      <c r="AG22" s="133">
        <v>51714</v>
      </c>
      <c r="AH22" s="133">
        <v>54569</v>
      </c>
      <c r="AI22" s="133">
        <v>55079</v>
      </c>
      <c r="AJ22" s="133">
        <v>56182</v>
      </c>
    </row>
    <row r="23" spans="1:36">
      <c r="A23" s="57"/>
      <c r="B23" s="57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6">
      <c r="AB24" s="55"/>
      <c r="AC24" s="55"/>
      <c r="AD24" s="55"/>
      <c r="AE24" s="55"/>
      <c r="AF24" s="55"/>
      <c r="AG24" s="55"/>
    </row>
    <row r="25" spans="1:36" ht="15.75">
      <c r="A25" s="5" t="s">
        <v>157</v>
      </c>
      <c r="B25" s="5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36" ht="18.75" customHeight="1">
      <c r="A26" s="1" t="s">
        <v>7</v>
      </c>
      <c r="B26" s="1" t="s">
        <v>100</v>
      </c>
      <c r="C26" s="18">
        <v>1990</v>
      </c>
      <c r="D26" s="2">
        <v>1991</v>
      </c>
      <c r="E26" s="2">
        <v>1992</v>
      </c>
      <c r="F26" s="2">
        <v>1993</v>
      </c>
      <c r="G26" s="2">
        <v>1994</v>
      </c>
      <c r="H26" s="2">
        <v>1995</v>
      </c>
      <c r="I26" s="2">
        <v>1996</v>
      </c>
      <c r="J26" s="2">
        <v>1997</v>
      </c>
      <c r="K26" s="2">
        <v>1998</v>
      </c>
      <c r="L26" s="2">
        <v>1999</v>
      </c>
      <c r="M26" s="2">
        <v>2000</v>
      </c>
      <c r="N26" s="2">
        <v>2001</v>
      </c>
      <c r="O26" s="2">
        <v>2002</v>
      </c>
      <c r="P26" s="2">
        <v>2003</v>
      </c>
      <c r="Q26" s="2">
        <v>2004</v>
      </c>
      <c r="R26" s="2">
        <v>2005</v>
      </c>
      <c r="S26" s="2">
        <v>2006</v>
      </c>
      <c r="T26" s="2">
        <v>2007</v>
      </c>
      <c r="U26" s="2">
        <v>2008</v>
      </c>
      <c r="V26" s="2">
        <v>2009</v>
      </c>
      <c r="W26" s="2">
        <v>2010</v>
      </c>
      <c r="X26" s="2">
        <v>2011</v>
      </c>
      <c r="Y26" s="2">
        <v>2012</v>
      </c>
      <c r="Z26" s="2">
        <v>2013</v>
      </c>
      <c r="AA26" s="2">
        <v>2014</v>
      </c>
      <c r="AB26" s="2">
        <v>2015</v>
      </c>
      <c r="AC26" s="2">
        <v>2016</v>
      </c>
      <c r="AD26" s="2">
        <v>2017</v>
      </c>
      <c r="AE26" s="2">
        <v>2018</v>
      </c>
      <c r="AF26" s="2">
        <v>2019</v>
      </c>
      <c r="AG26" s="2">
        <v>2020</v>
      </c>
      <c r="AH26" s="2">
        <v>2021</v>
      </c>
      <c r="AI26" s="2">
        <v>2022</v>
      </c>
      <c r="AJ26" s="2">
        <v>2023</v>
      </c>
    </row>
    <row r="27" spans="1:36" ht="14.1" customHeight="1">
      <c r="A27" s="123" t="s">
        <v>95</v>
      </c>
      <c r="B27" s="124" t="s">
        <v>37</v>
      </c>
      <c r="C27" s="33">
        <v>12599</v>
      </c>
      <c r="D27" s="34">
        <v>12556</v>
      </c>
      <c r="E27" s="34">
        <v>12468</v>
      </c>
      <c r="F27" s="34">
        <v>12292</v>
      </c>
      <c r="G27" s="34">
        <v>12187</v>
      </c>
      <c r="H27" s="34">
        <v>12040</v>
      </c>
      <c r="I27" s="34">
        <v>12058</v>
      </c>
      <c r="J27" s="34">
        <v>11952</v>
      </c>
      <c r="K27" s="34">
        <v>11856</v>
      </c>
      <c r="L27" s="34">
        <v>11767</v>
      </c>
      <c r="M27" s="34">
        <v>11749</v>
      </c>
      <c r="N27" s="34">
        <v>11727</v>
      </c>
      <c r="O27" s="34">
        <v>11896</v>
      </c>
      <c r="P27" s="34">
        <v>11933</v>
      </c>
      <c r="Q27" s="34">
        <v>11960</v>
      </c>
      <c r="R27" s="34">
        <v>12139</v>
      </c>
      <c r="S27" s="34">
        <v>12559</v>
      </c>
      <c r="T27" s="34">
        <v>12758</v>
      </c>
      <c r="U27" s="34">
        <v>13065</v>
      </c>
      <c r="V27" s="34">
        <v>13362</v>
      </c>
      <c r="W27" s="34">
        <v>13411</v>
      </c>
      <c r="X27" s="34">
        <v>13403</v>
      </c>
      <c r="Y27" s="34">
        <v>13505</v>
      </c>
      <c r="Z27" s="34">
        <v>13675</v>
      </c>
      <c r="AA27" s="34">
        <v>13750</v>
      </c>
      <c r="AB27" s="34">
        <v>14042</v>
      </c>
      <c r="AC27" s="34">
        <v>14305</v>
      </c>
      <c r="AD27" s="34">
        <v>14550</v>
      </c>
      <c r="AE27" s="34">
        <v>14734</v>
      </c>
      <c r="AF27" s="34">
        <v>14960</v>
      </c>
      <c r="AG27" s="34">
        <v>15114</v>
      </c>
      <c r="AH27" s="34">
        <v>15257</v>
      </c>
      <c r="AI27" s="34">
        <v>15421</v>
      </c>
      <c r="AJ27" s="34">
        <v>15565</v>
      </c>
    </row>
    <row r="28" spans="1:36" ht="14.1" customHeight="1">
      <c r="A28" s="125" t="s">
        <v>101</v>
      </c>
      <c r="B28" s="126" t="s">
        <v>39</v>
      </c>
      <c r="C28" s="21">
        <v>241</v>
      </c>
      <c r="D28" s="22">
        <v>259</v>
      </c>
      <c r="E28" s="22">
        <v>268</v>
      </c>
      <c r="F28" s="22">
        <v>276</v>
      </c>
      <c r="G28" s="22">
        <v>273</v>
      </c>
      <c r="H28" s="22">
        <v>356</v>
      </c>
      <c r="I28" s="22">
        <v>373</v>
      </c>
      <c r="J28" s="22">
        <v>374</v>
      </c>
      <c r="K28" s="22">
        <v>380</v>
      </c>
      <c r="L28" s="22">
        <v>386</v>
      </c>
      <c r="M28" s="22">
        <v>393</v>
      </c>
      <c r="N28" s="22">
        <v>426</v>
      </c>
      <c r="O28" s="22">
        <v>440</v>
      </c>
      <c r="P28" s="22">
        <v>438</v>
      </c>
      <c r="Q28" s="22">
        <v>435</v>
      </c>
      <c r="R28" s="22">
        <v>436</v>
      </c>
      <c r="S28" s="22">
        <v>449</v>
      </c>
      <c r="T28" s="22">
        <v>476</v>
      </c>
      <c r="U28" s="22">
        <v>508</v>
      </c>
      <c r="V28" s="22">
        <v>537</v>
      </c>
      <c r="W28" s="22">
        <v>557</v>
      </c>
      <c r="X28" s="22">
        <v>588</v>
      </c>
      <c r="Y28" s="22">
        <v>613</v>
      </c>
      <c r="Z28" s="22">
        <v>637</v>
      </c>
      <c r="AA28" s="22">
        <v>661</v>
      </c>
      <c r="AB28" s="22">
        <v>690</v>
      </c>
      <c r="AC28" s="22">
        <v>873</v>
      </c>
      <c r="AD28" s="22">
        <v>899</v>
      </c>
      <c r="AE28" s="22">
        <v>913</v>
      </c>
      <c r="AF28" s="22">
        <v>931</v>
      </c>
      <c r="AG28" s="22">
        <v>957</v>
      </c>
      <c r="AH28" s="22">
        <v>973</v>
      </c>
      <c r="AI28" s="22">
        <v>962</v>
      </c>
      <c r="AJ28" s="22">
        <v>977</v>
      </c>
    </row>
    <row r="29" spans="1:36" ht="14.1" customHeight="1">
      <c r="A29" s="125" t="s">
        <v>96</v>
      </c>
      <c r="B29" s="126" t="s">
        <v>40</v>
      </c>
      <c r="C29" s="21">
        <v>2830</v>
      </c>
      <c r="D29" s="22">
        <v>2947</v>
      </c>
      <c r="E29" s="22">
        <v>3111</v>
      </c>
      <c r="F29" s="22">
        <v>3279</v>
      </c>
      <c r="G29" s="22">
        <v>3579</v>
      </c>
      <c r="H29" s="22">
        <v>3765</v>
      </c>
      <c r="I29" s="22">
        <v>4234</v>
      </c>
      <c r="J29" s="22">
        <v>3931</v>
      </c>
      <c r="K29" s="22">
        <v>3830</v>
      </c>
      <c r="L29" s="22">
        <v>3740</v>
      </c>
      <c r="M29" s="22">
        <v>4139</v>
      </c>
      <c r="N29" s="22">
        <v>4246</v>
      </c>
      <c r="O29" s="22">
        <v>4332</v>
      </c>
      <c r="P29" s="22">
        <v>4368</v>
      </c>
      <c r="Q29" s="22">
        <v>4401</v>
      </c>
      <c r="R29" s="22">
        <v>4469</v>
      </c>
      <c r="S29" s="22">
        <v>4796</v>
      </c>
      <c r="T29" s="22">
        <v>5586</v>
      </c>
      <c r="U29" s="22">
        <v>5851</v>
      </c>
      <c r="V29" s="22">
        <v>6214</v>
      </c>
      <c r="W29" s="22">
        <v>6939</v>
      </c>
      <c r="X29" s="22">
        <v>7121</v>
      </c>
      <c r="Y29" s="22">
        <v>7350</v>
      </c>
      <c r="Z29" s="22">
        <v>7661</v>
      </c>
      <c r="AA29" s="22">
        <v>7882</v>
      </c>
      <c r="AB29" s="22">
        <v>8006</v>
      </c>
      <c r="AC29" s="22">
        <v>8337</v>
      </c>
      <c r="AD29" s="22">
        <v>8881</v>
      </c>
      <c r="AE29" s="22">
        <v>8692</v>
      </c>
      <c r="AF29" s="22">
        <v>9144</v>
      </c>
      <c r="AG29" s="22">
        <v>9542</v>
      </c>
      <c r="AH29" s="22">
        <v>10309</v>
      </c>
      <c r="AI29" s="22">
        <v>9835</v>
      </c>
      <c r="AJ29" s="22">
        <v>9755</v>
      </c>
    </row>
    <row r="30" spans="1:36" ht="14.1" customHeight="1">
      <c r="A30" s="127" t="s">
        <v>97</v>
      </c>
      <c r="B30" s="128" t="s">
        <v>38</v>
      </c>
      <c r="C30" s="21">
        <v>1664</v>
      </c>
      <c r="D30" s="22">
        <v>1829</v>
      </c>
      <c r="E30" s="22">
        <v>1965</v>
      </c>
      <c r="F30" s="22">
        <v>2077</v>
      </c>
      <c r="G30" s="22">
        <v>2257</v>
      </c>
      <c r="H30" s="22">
        <v>2447</v>
      </c>
      <c r="I30" s="22">
        <v>2619</v>
      </c>
      <c r="J30" s="22">
        <v>2682</v>
      </c>
      <c r="K30" s="22">
        <v>2728</v>
      </c>
      <c r="L30" s="22">
        <v>2841</v>
      </c>
      <c r="M30" s="22">
        <v>2952</v>
      </c>
      <c r="N30" s="22">
        <v>3047</v>
      </c>
      <c r="O30" s="22">
        <v>3125</v>
      </c>
      <c r="P30" s="22">
        <v>3244</v>
      </c>
      <c r="Q30" s="22">
        <v>3431</v>
      </c>
      <c r="R30" s="22">
        <v>3635</v>
      </c>
      <c r="S30" s="22">
        <v>4086</v>
      </c>
      <c r="T30" s="22">
        <v>4440</v>
      </c>
      <c r="U30" s="22">
        <v>4900</v>
      </c>
      <c r="V30" s="22">
        <v>5354</v>
      </c>
      <c r="W30" s="22">
        <v>5746</v>
      </c>
      <c r="X30" s="22">
        <v>6213</v>
      </c>
      <c r="Y30" s="22">
        <v>6643</v>
      </c>
      <c r="Z30" s="22">
        <v>7119</v>
      </c>
      <c r="AA30" s="22">
        <v>7503</v>
      </c>
      <c r="AB30" s="22">
        <v>7882</v>
      </c>
      <c r="AC30" s="22">
        <v>8186</v>
      </c>
      <c r="AD30" s="22">
        <v>8579</v>
      </c>
      <c r="AE30" s="22">
        <v>8799</v>
      </c>
      <c r="AF30" s="22">
        <v>9181</v>
      </c>
      <c r="AG30" s="22">
        <v>9624</v>
      </c>
      <c r="AH30" s="22">
        <v>9982</v>
      </c>
      <c r="AI30" s="22">
        <v>10092</v>
      </c>
      <c r="AJ30" s="22">
        <v>10320</v>
      </c>
    </row>
    <row r="31" spans="1:36" ht="14.1" customHeight="1">
      <c r="A31" s="125" t="s">
        <v>98</v>
      </c>
      <c r="B31" s="126" t="s">
        <v>92</v>
      </c>
      <c r="C31" s="21">
        <v>209</v>
      </c>
      <c r="D31" s="22">
        <v>205</v>
      </c>
      <c r="E31" s="22">
        <v>246</v>
      </c>
      <c r="F31" s="22">
        <v>240</v>
      </c>
      <c r="G31" s="22">
        <v>268</v>
      </c>
      <c r="H31" s="22">
        <v>278</v>
      </c>
      <c r="I31" s="22">
        <v>322</v>
      </c>
      <c r="J31" s="22">
        <v>328</v>
      </c>
      <c r="K31" s="22">
        <v>342</v>
      </c>
      <c r="L31" s="22">
        <v>376</v>
      </c>
      <c r="M31" s="22">
        <v>425</v>
      </c>
      <c r="N31" s="22">
        <v>447</v>
      </c>
      <c r="O31" s="22">
        <v>498</v>
      </c>
      <c r="P31" s="22">
        <v>527</v>
      </c>
      <c r="Q31" s="22">
        <v>576</v>
      </c>
      <c r="R31" s="22">
        <v>608</v>
      </c>
      <c r="S31" s="22">
        <v>713</v>
      </c>
      <c r="T31" s="22">
        <v>873</v>
      </c>
      <c r="U31" s="22">
        <v>1009</v>
      </c>
      <c r="V31" s="22">
        <v>1085</v>
      </c>
      <c r="W31" s="22">
        <v>1035</v>
      </c>
      <c r="X31" s="22">
        <v>1254</v>
      </c>
      <c r="Y31" s="22">
        <v>1498</v>
      </c>
      <c r="Z31" s="22">
        <v>1664</v>
      </c>
      <c r="AA31" s="22">
        <v>1673</v>
      </c>
      <c r="AB31" s="22">
        <v>1384</v>
      </c>
      <c r="AC31" s="22">
        <v>1526</v>
      </c>
      <c r="AD31" s="22">
        <v>1879</v>
      </c>
      <c r="AE31" s="22">
        <v>1756</v>
      </c>
      <c r="AF31" s="22">
        <v>1846</v>
      </c>
      <c r="AG31" s="22">
        <v>2141</v>
      </c>
      <c r="AH31" s="22">
        <v>2401</v>
      </c>
      <c r="AI31" s="22">
        <v>2489</v>
      </c>
      <c r="AJ31" s="22">
        <v>2595</v>
      </c>
    </row>
    <row r="32" spans="1:36" ht="13.5" customHeight="1">
      <c r="A32" s="129" t="s">
        <v>99</v>
      </c>
      <c r="B32" s="130" t="s">
        <v>91</v>
      </c>
      <c r="C32" s="25">
        <v>518</v>
      </c>
      <c r="D32" s="26">
        <v>579</v>
      </c>
      <c r="E32" s="26">
        <v>602</v>
      </c>
      <c r="F32" s="26">
        <v>607</v>
      </c>
      <c r="G32" s="26">
        <v>591</v>
      </c>
      <c r="H32" s="26">
        <v>677</v>
      </c>
      <c r="I32" s="26">
        <v>758</v>
      </c>
      <c r="J32" s="26">
        <v>770</v>
      </c>
      <c r="K32" s="26">
        <v>762</v>
      </c>
      <c r="L32" s="26">
        <v>792</v>
      </c>
      <c r="M32" s="26">
        <v>827</v>
      </c>
      <c r="N32" s="26">
        <v>829</v>
      </c>
      <c r="O32" s="26">
        <v>856</v>
      </c>
      <c r="P32" s="26">
        <v>944</v>
      </c>
      <c r="Q32" s="26">
        <v>1021</v>
      </c>
      <c r="R32" s="26">
        <v>1052</v>
      </c>
      <c r="S32" s="26">
        <v>1082</v>
      </c>
      <c r="T32" s="26">
        <v>1051</v>
      </c>
      <c r="U32" s="26">
        <v>1229</v>
      </c>
      <c r="V32" s="26">
        <v>1615</v>
      </c>
      <c r="W32" s="26">
        <v>1901</v>
      </c>
      <c r="X32" s="26">
        <v>1848</v>
      </c>
      <c r="Y32" s="26">
        <v>2018</v>
      </c>
      <c r="Z32" s="26">
        <v>2305</v>
      </c>
      <c r="AA32" s="26">
        <v>2188</v>
      </c>
      <c r="AB32" s="26">
        <v>2585</v>
      </c>
      <c r="AC32" s="26">
        <v>2654</v>
      </c>
      <c r="AD32" s="26">
        <v>2656</v>
      </c>
      <c r="AE32" s="26">
        <v>2601</v>
      </c>
      <c r="AF32" s="26">
        <v>2930</v>
      </c>
      <c r="AG32" s="26">
        <v>2979</v>
      </c>
      <c r="AH32" s="26">
        <v>3197</v>
      </c>
      <c r="AI32" s="26">
        <v>3481</v>
      </c>
      <c r="AJ32" s="26">
        <v>3707</v>
      </c>
    </row>
    <row r="33" spans="1:36" ht="3.2" customHeight="1">
      <c r="A33" s="1"/>
      <c r="B33" s="1"/>
      <c r="C33" s="4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ht="16.149999999999999" customHeight="1">
      <c r="A34" s="131" t="s">
        <v>31</v>
      </c>
      <c r="B34" s="132" t="s">
        <v>32</v>
      </c>
      <c r="C34" s="133">
        <v>18061</v>
      </c>
      <c r="D34" s="133">
        <v>18375</v>
      </c>
      <c r="E34" s="133">
        <v>18659</v>
      </c>
      <c r="F34" s="133">
        <v>18771</v>
      </c>
      <c r="G34" s="133">
        <v>19156</v>
      </c>
      <c r="H34" s="133">
        <v>19562</v>
      </c>
      <c r="I34" s="133">
        <v>20362</v>
      </c>
      <c r="J34" s="133">
        <v>20037</v>
      </c>
      <c r="K34" s="133">
        <v>19898</v>
      </c>
      <c r="L34" s="133">
        <v>19901</v>
      </c>
      <c r="M34" s="133">
        <v>20485</v>
      </c>
      <c r="N34" s="133">
        <v>20723</v>
      </c>
      <c r="O34" s="133">
        <v>21147</v>
      </c>
      <c r="P34" s="133">
        <v>21455</v>
      </c>
      <c r="Q34" s="133">
        <v>21823</v>
      </c>
      <c r="R34" s="133">
        <v>22339</v>
      </c>
      <c r="S34" s="133">
        <v>23685</v>
      </c>
      <c r="T34" s="133">
        <v>25184</v>
      </c>
      <c r="U34" s="133">
        <v>26562</v>
      </c>
      <c r="V34" s="133">
        <v>28168</v>
      </c>
      <c r="W34" s="133">
        <v>29588</v>
      </c>
      <c r="X34" s="133">
        <v>30426</v>
      </c>
      <c r="Y34" s="133">
        <v>31628</v>
      </c>
      <c r="Z34" s="133">
        <v>33062</v>
      </c>
      <c r="AA34" s="133">
        <v>33657</v>
      </c>
      <c r="AB34" s="133">
        <v>34588</v>
      </c>
      <c r="AC34" s="133">
        <v>35881</v>
      </c>
      <c r="AD34" s="133">
        <v>37443</v>
      </c>
      <c r="AE34" s="133">
        <v>37495</v>
      </c>
      <c r="AF34" s="133">
        <v>38993</v>
      </c>
      <c r="AG34" s="133">
        <v>40357</v>
      </c>
      <c r="AH34" s="133">
        <v>42118</v>
      </c>
      <c r="AI34" s="133">
        <v>42279</v>
      </c>
      <c r="AJ34" s="133">
        <v>42919</v>
      </c>
    </row>
    <row r="35" spans="1:36">
      <c r="A35" s="57"/>
      <c r="B35" s="57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  <c r="AH35" s="59"/>
      <c r="AI35" s="59"/>
      <c r="AJ35" s="59"/>
    </row>
    <row r="36" spans="1:36">
      <c r="AB36" s="55"/>
      <c r="AC36" s="55"/>
      <c r="AD36" s="55"/>
      <c r="AE36" s="55"/>
      <c r="AF36" s="55"/>
      <c r="AG36" s="55"/>
    </row>
    <row r="37" spans="1:36" ht="15.75">
      <c r="A37" s="5" t="s">
        <v>158</v>
      </c>
      <c r="B37" s="56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</row>
    <row r="38" spans="1:36" ht="15.95" customHeight="1">
      <c r="A38" s="1" t="s">
        <v>7</v>
      </c>
      <c r="B38" s="1" t="s">
        <v>100</v>
      </c>
      <c r="C38" s="18">
        <v>1990</v>
      </c>
      <c r="D38" s="2">
        <v>1991</v>
      </c>
      <c r="E38" s="2">
        <v>1992</v>
      </c>
      <c r="F38" s="2">
        <v>1993</v>
      </c>
      <c r="G38" s="2">
        <v>1994</v>
      </c>
      <c r="H38" s="2">
        <v>1995</v>
      </c>
      <c r="I38" s="2">
        <v>1996</v>
      </c>
      <c r="J38" s="2">
        <v>1997</v>
      </c>
      <c r="K38" s="2">
        <v>1998</v>
      </c>
      <c r="L38" s="2">
        <v>1999</v>
      </c>
      <c r="M38" s="2">
        <v>2000</v>
      </c>
      <c r="N38" s="2">
        <v>2001</v>
      </c>
      <c r="O38" s="2">
        <v>2002</v>
      </c>
      <c r="P38" s="2">
        <v>2003</v>
      </c>
      <c r="Q38" s="2">
        <v>2004</v>
      </c>
      <c r="R38" s="2">
        <v>2005</v>
      </c>
      <c r="S38" s="2">
        <v>2006</v>
      </c>
      <c r="T38" s="2">
        <v>2007</v>
      </c>
      <c r="U38" s="2">
        <v>2008</v>
      </c>
      <c r="V38" s="2">
        <v>2009</v>
      </c>
      <c r="W38" s="2">
        <v>2010</v>
      </c>
      <c r="X38" s="2">
        <v>2011</v>
      </c>
      <c r="Y38" s="2">
        <v>2012</v>
      </c>
      <c r="Z38" s="2">
        <v>2013</v>
      </c>
      <c r="AA38" s="2">
        <v>2014</v>
      </c>
      <c r="AB38" s="2">
        <v>2015</v>
      </c>
      <c r="AC38" s="2">
        <v>2016</v>
      </c>
      <c r="AD38" s="2">
        <v>2017</v>
      </c>
      <c r="AE38" s="2">
        <v>2018</v>
      </c>
      <c r="AF38" s="2">
        <v>2019</v>
      </c>
      <c r="AG38" s="2">
        <v>2020</v>
      </c>
      <c r="AH38" s="2">
        <v>2021</v>
      </c>
      <c r="AI38" s="2">
        <v>2022</v>
      </c>
      <c r="AJ38" s="2">
        <v>2023</v>
      </c>
    </row>
    <row r="39" spans="1:36" ht="14.1" customHeight="1">
      <c r="A39" s="123" t="s">
        <v>95</v>
      </c>
      <c r="B39" s="124" t="s">
        <v>37</v>
      </c>
      <c r="C39" s="33">
        <v>12599</v>
      </c>
      <c r="D39" s="34">
        <v>12556</v>
      </c>
      <c r="E39" s="34">
        <v>12468</v>
      </c>
      <c r="F39" s="34">
        <v>12292</v>
      </c>
      <c r="G39" s="34">
        <v>12187</v>
      </c>
      <c r="H39" s="34">
        <v>12040</v>
      </c>
      <c r="I39" s="34">
        <v>12058</v>
      </c>
      <c r="J39" s="34">
        <v>11952</v>
      </c>
      <c r="K39" s="34">
        <v>11856</v>
      </c>
      <c r="L39" s="34">
        <v>11767</v>
      </c>
      <c r="M39" s="34">
        <v>11749</v>
      </c>
      <c r="N39" s="34">
        <v>11727</v>
      </c>
      <c r="O39" s="34">
        <v>11896</v>
      </c>
      <c r="P39" s="34">
        <v>11933</v>
      </c>
      <c r="Q39" s="34">
        <v>11960</v>
      </c>
      <c r="R39" s="34">
        <v>12139</v>
      </c>
      <c r="S39" s="34">
        <v>12559</v>
      </c>
      <c r="T39" s="34">
        <v>12758</v>
      </c>
      <c r="U39" s="34">
        <v>13065</v>
      </c>
      <c r="V39" s="34">
        <v>13362</v>
      </c>
      <c r="W39" s="34">
        <v>13411</v>
      </c>
      <c r="X39" s="34">
        <v>13403</v>
      </c>
      <c r="Y39" s="34">
        <v>13505</v>
      </c>
      <c r="Z39" s="34">
        <v>13675</v>
      </c>
      <c r="AA39" s="34">
        <v>13750</v>
      </c>
      <c r="AB39" s="34">
        <v>14042</v>
      </c>
      <c r="AC39" s="34">
        <v>14305</v>
      </c>
      <c r="AD39" s="34">
        <v>14550</v>
      </c>
      <c r="AE39" s="34">
        <v>14734</v>
      </c>
      <c r="AF39" s="34">
        <v>14960</v>
      </c>
      <c r="AG39" s="34">
        <v>15114</v>
      </c>
      <c r="AH39" s="34">
        <v>15257</v>
      </c>
      <c r="AI39" s="34">
        <v>15421</v>
      </c>
      <c r="AJ39" s="34">
        <v>15565</v>
      </c>
    </row>
    <row r="40" spans="1:36" ht="14.1" customHeight="1">
      <c r="A40" s="125" t="s">
        <v>101</v>
      </c>
      <c r="B40" s="126" t="s">
        <v>39</v>
      </c>
      <c r="C40" s="21">
        <v>241</v>
      </c>
      <c r="D40" s="22">
        <v>259</v>
      </c>
      <c r="E40" s="22">
        <v>268</v>
      </c>
      <c r="F40" s="22">
        <v>276</v>
      </c>
      <c r="G40" s="22">
        <v>273</v>
      </c>
      <c r="H40" s="22">
        <v>356</v>
      </c>
      <c r="I40" s="22">
        <v>373</v>
      </c>
      <c r="J40" s="22">
        <v>374</v>
      </c>
      <c r="K40" s="22">
        <v>380</v>
      </c>
      <c r="L40" s="22">
        <v>386</v>
      </c>
      <c r="M40" s="22">
        <v>393</v>
      </c>
      <c r="N40" s="22">
        <v>426</v>
      </c>
      <c r="O40" s="22">
        <v>440</v>
      </c>
      <c r="P40" s="22">
        <v>438</v>
      </c>
      <c r="Q40" s="22">
        <v>435</v>
      </c>
      <c r="R40" s="22">
        <v>436</v>
      </c>
      <c r="S40" s="22">
        <v>449</v>
      </c>
      <c r="T40" s="22">
        <v>476</v>
      </c>
      <c r="U40" s="22">
        <v>508</v>
      </c>
      <c r="V40" s="22">
        <v>537</v>
      </c>
      <c r="W40" s="22">
        <v>557</v>
      </c>
      <c r="X40" s="22">
        <v>588</v>
      </c>
      <c r="Y40" s="22">
        <v>613</v>
      </c>
      <c r="Z40" s="22">
        <v>637</v>
      </c>
      <c r="AA40" s="22">
        <v>661</v>
      </c>
      <c r="AB40" s="22">
        <v>690</v>
      </c>
      <c r="AC40" s="22">
        <v>873</v>
      </c>
      <c r="AD40" s="22">
        <v>899</v>
      </c>
      <c r="AE40" s="22">
        <v>913</v>
      </c>
      <c r="AF40" s="22">
        <v>931</v>
      </c>
      <c r="AG40" s="22">
        <v>957</v>
      </c>
      <c r="AH40" s="22">
        <v>973</v>
      </c>
      <c r="AI40" s="22">
        <v>962</v>
      </c>
      <c r="AJ40" s="22">
        <v>977</v>
      </c>
    </row>
    <row r="41" spans="1:36" ht="14.1" customHeight="1">
      <c r="A41" s="125" t="s">
        <v>96</v>
      </c>
      <c r="B41" s="126" t="s">
        <v>40</v>
      </c>
      <c r="C41" s="21">
        <v>2830</v>
      </c>
      <c r="D41" s="22">
        <v>2947</v>
      </c>
      <c r="E41" s="22">
        <v>3111</v>
      </c>
      <c r="F41" s="22">
        <v>3279</v>
      </c>
      <c r="G41" s="22">
        <v>3579</v>
      </c>
      <c r="H41" s="22">
        <v>3765</v>
      </c>
      <c r="I41" s="22">
        <v>4234</v>
      </c>
      <c r="J41" s="22">
        <v>3931</v>
      </c>
      <c r="K41" s="22">
        <v>3830</v>
      </c>
      <c r="L41" s="22">
        <v>3740</v>
      </c>
      <c r="M41" s="22">
        <v>4139</v>
      </c>
      <c r="N41" s="22">
        <v>4246</v>
      </c>
      <c r="O41" s="22">
        <v>4332</v>
      </c>
      <c r="P41" s="22">
        <v>4368</v>
      </c>
      <c r="Q41" s="22">
        <v>4401</v>
      </c>
      <c r="R41" s="22">
        <v>4469</v>
      </c>
      <c r="S41" s="22">
        <v>4796</v>
      </c>
      <c r="T41" s="22">
        <v>5586</v>
      </c>
      <c r="U41" s="22">
        <v>5851</v>
      </c>
      <c r="V41" s="22">
        <v>6214</v>
      </c>
      <c r="W41" s="22">
        <v>6939</v>
      </c>
      <c r="X41" s="22">
        <v>7121</v>
      </c>
      <c r="Y41" s="22">
        <v>7350</v>
      </c>
      <c r="Z41" s="22">
        <v>7661</v>
      </c>
      <c r="AA41" s="22">
        <v>7882</v>
      </c>
      <c r="AB41" s="22">
        <v>8006</v>
      </c>
      <c r="AC41" s="22">
        <v>8337</v>
      </c>
      <c r="AD41" s="22">
        <v>8881</v>
      </c>
      <c r="AE41" s="22">
        <v>8692</v>
      </c>
      <c r="AF41" s="22">
        <v>9144</v>
      </c>
      <c r="AG41" s="22">
        <v>9542</v>
      </c>
      <c r="AH41" s="22">
        <v>10309</v>
      </c>
      <c r="AI41" s="22">
        <v>9835</v>
      </c>
      <c r="AJ41" s="22">
        <v>9755</v>
      </c>
    </row>
    <row r="42" spans="1:36" ht="14.1" customHeight="1">
      <c r="A42" s="127" t="s">
        <v>97</v>
      </c>
      <c r="B42" s="128" t="s">
        <v>38</v>
      </c>
      <c r="C42" s="21">
        <v>1664</v>
      </c>
      <c r="D42" s="22">
        <v>1829</v>
      </c>
      <c r="E42" s="22">
        <v>1965</v>
      </c>
      <c r="F42" s="22">
        <v>2077</v>
      </c>
      <c r="G42" s="22">
        <v>2257</v>
      </c>
      <c r="H42" s="22">
        <v>2447</v>
      </c>
      <c r="I42" s="22">
        <v>2619</v>
      </c>
      <c r="J42" s="22">
        <v>2682</v>
      </c>
      <c r="K42" s="22">
        <v>2728</v>
      </c>
      <c r="L42" s="22">
        <v>2841</v>
      </c>
      <c r="M42" s="22">
        <v>2952</v>
      </c>
      <c r="N42" s="22">
        <v>3047</v>
      </c>
      <c r="O42" s="22">
        <v>3125</v>
      </c>
      <c r="P42" s="22">
        <v>3244</v>
      </c>
      <c r="Q42" s="22">
        <v>3431</v>
      </c>
      <c r="R42" s="22">
        <v>3635</v>
      </c>
      <c r="S42" s="22">
        <v>4086</v>
      </c>
      <c r="T42" s="22">
        <v>4440</v>
      </c>
      <c r="U42" s="22">
        <v>4900</v>
      </c>
      <c r="V42" s="22">
        <v>5354</v>
      </c>
      <c r="W42" s="22">
        <v>5746</v>
      </c>
      <c r="X42" s="22">
        <v>6213</v>
      </c>
      <c r="Y42" s="22">
        <v>6643</v>
      </c>
      <c r="Z42" s="22">
        <v>7119</v>
      </c>
      <c r="AA42" s="22">
        <v>7503</v>
      </c>
      <c r="AB42" s="22">
        <v>7882</v>
      </c>
      <c r="AC42" s="22">
        <v>8186</v>
      </c>
      <c r="AD42" s="22">
        <v>8579</v>
      </c>
      <c r="AE42" s="22">
        <v>8799</v>
      </c>
      <c r="AF42" s="22">
        <v>9181</v>
      </c>
      <c r="AG42" s="22">
        <v>9624</v>
      </c>
      <c r="AH42" s="22">
        <v>9982</v>
      </c>
      <c r="AI42" s="22">
        <v>10092</v>
      </c>
      <c r="AJ42" s="22">
        <v>10320</v>
      </c>
    </row>
    <row r="43" spans="1:36" ht="14.1" customHeight="1">
      <c r="A43" s="125" t="s">
        <v>98</v>
      </c>
      <c r="B43" s="126" t="s">
        <v>92</v>
      </c>
      <c r="C43" s="21">
        <v>21</v>
      </c>
      <c r="D43" s="22">
        <v>22</v>
      </c>
      <c r="E43" s="22">
        <v>38</v>
      </c>
      <c r="F43" s="22">
        <v>28</v>
      </c>
      <c r="G43" s="22">
        <v>38</v>
      </c>
      <c r="H43" s="22">
        <v>34</v>
      </c>
      <c r="I43" s="22">
        <v>50</v>
      </c>
      <c r="J43" s="22">
        <v>37</v>
      </c>
      <c r="K43" s="22">
        <v>45</v>
      </c>
      <c r="L43" s="22">
        <v>47</v>
      </c>
      <c r="M43" s="22">
        <v>49</v>
      </c>
      <c r="N43" s="22">
        <v>50</v>
      </c>
      <c r="O43" s="22">
        <v>81</v>
      </c>
      <c r="P43" s="22">
        <v>98</v>
      </c>
      <c r="Q43" s="22">
        <v>105</v>
      </c>
      <c r="R43" s="22">
        <v>117</v>
      </c>
      <c r="S43" s="22">
        <v>158</v>
      </c>
      <c r="T43" s="22">
        <v>332</v>
      </c>
      <c r="U43" s="22">
        <v>473</v>
      </c>
      <c r="V43" s="22">
        <v>555</v>
      </c>
      <c r="W43" s="22">
        <v>484</v>
      </c>
      <c r="X43" s="22">
        <v>693</v>
      </c>
      <c r="Y43" s="22">
        <v>906</v>
      </c>
      <c r="Z43" s="22">
        <v>999</v>
      </c>
      <c r="AA43" s="22">
        <v>984</v>
      </c>
      <c r="AB43" s="22">
        <v>661</v>
      </c>
      <c r="AC43" s="22">
        <v>802</v>
      </c>
      <c r="AD43" s="22">
        <v>1158</v>
      </c>
      <c r="AE43" s="22">
        <v>1044</v>
      </c>
      <c r="AF43" s="22">
        <v>1126</v>
      </c>
      <c r="AG43" s="22">
        <v>1420</v>
      </c>
      <c r="AH43" s="22">
        <v>1710</v>
      </c>
      <c r="AI43" s="22">
        <v>1817</v>
      </c>
      <c r="AJ43" s="22">
        <v>1940</v>
      </c>
    </row>
    <row r="44" spans="1:36" ht="14.1" customHeight="1">
      <c r="A44" s="129" t="s">
        <v>99</v>
      </c>
      <c r="B44" s="130" t="s">
        <v>91</v>
      </c>
      <c r="C44" s="25">
        <v>0</v>
      </c>
      <c r="D44" s="26">
        <v>0</v>
      </c>
      <c r="E44" s="26">
        <v>0</v>
      </c>
      <c r="F44" s="26">
        <v>0</v>
      </c>
      <c r="G44" s="26">
        <v>0</v>
      </c>
      <c r="H44" s="26">
        <v>46</v>
      </c>
      <c r="I44" s="26">
        <v>118</v>
      </c>
      <c r="J44" s="26">
        <v>140</v>
      </c>
      <c r="K44" s="26">
        <v>140</v>
      </c>
      <c r="L44" s="26">
        <v>126</v>
      </c>
      <c r="M44" s="26">
        <v>113</v>
      </c>
      <c r="N44" s="26">
        <v>102</v>
      </c>
      <c r="O44" s="26">
        <v>112</v>
      </c>
      <c r="P44" s="26">
        <v>156</v>
      </c>
      <c r="Q44" s="26">
        <v>175</v>
      </c>
      <c r="R44" s="26">
        <v>172</v>
      </c>
      <c r="S44" s="26">
        <v>148</v>
      </c>
      <c r="T44" s="26">
        <v>141</v>
      </c>
      <c r="U44" s="26">
        <v>292</v>
      </c>
      <c r="V44" s="26">
        <v>585</v>
      </c>
      <c r="W44" s="26">
        <v>772</v>
      </c>
      <c r="X44" s="26">
        <v>809</v>
      </c>
      <c r="Y44" s="26">
        <v>977</v>
      </c>
      <c r="Z44" s="26">
        <v>1192</v>
      </c>
      <c r="AA44" s="26">
        <v>1102</v>
      </c>
      <c r="AB44" s="26">
        <v>1343</v>
      </c>
      <c r="AC44" s="26">
        <v>1423</v>
      </c>
      <c r="AD44" s="26">
        <v>1412</v>
      </c>
      <c r="AE44" s="26">
        <v>1348</v>
      </c>
      <c r="AF44" s="26">
        <v>1600</v>
      </c>
      <c r="AG44" s="26">
        <v>1670</v>
      </c>
      <c r="AH44" s="26">
        <v>1802</v>
      </c>
      <c r="AI44" s="26">
        <v>2180</v>
      </c>
      <c r="AJ44" s="26">
        <v>2355</v>
      </c>
    </row>
    <row r="45" spans="1:36" ht="3.2" customHeight="1">
      <c r="A45" s="1"/>
      <c r="B45" s="1"/>
      <c r="C45" s="4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16.149999999999999" customHeight="1">
      <c r="A46" s="131" t="s">
        <v>31</v>
      </c>
      <c r="B46" s="132" t="s">
        <v>102</v>
      </c>
      <c r="C46" s="133">
        <v>17355</v>
      </c>
      <c r="D46" s="133">
        <v>17613</v>
      </c>
      <c r="E46" s="133">
        <v>17850</v>
      </c>
      <c r="F46" s="133">
        <v>17952</v>
      </c>
      <c r="G46" s="133">
        <v>18334</v>
      </c>
      <c r="H46" s="133">
        <v>18687</v>
      </c>
      <c r="I46" s="133">
        <v>19451</v>
      </c>
      <c r="J46" s="133">
        <v>19115</v>
      </c>
      <c r="K46" s="133">
        <v>18979</v>
      </c>
      <c r="L46" s="133">
        <v>18907</v>
      </c>
      <c r="M46" s="133">
        <v>19395</v>
      </c>
      <c r="N46" s="133">
        <v>19598</v>
      </c>
      <c r="O46" s="133">
        <v>19986</v>
      </c>
      <c r="P46" s="133">
        <v>20237</v>
      </c>
      <c r="Q46" s="133">
        <v>20506</v>
      </c>
      <c r="R46" s="133">
        <v>20969</v>
      </c>
      <c r="S46" s="133">
        <v>22196</v>
      </c>
      <c r="T46" s="133">
        <v>23733</v>
      </c>
      <c r="U46" s="133">
        <v>25089</v>
      </c>
      <c r="V46" s="133">
        <v>26607</v>
      </c>
      <c r="W46" s="133">
        <v>27909</v>
      </c>
      <c r="X46" s="133">
        <v>28827</v>
      </c>
      <c r="Y46" s="133">
        <v>29995</v>
      </c>
      <c r="Z46" s="133">
        <v>31284</v>
      </c>
      <c r="AA46" s="133">
        <v>31883</v>
      </c>
      <c r="AB46" s="133">
        <v>32622</v>
      </c>
      <c r="AC46" s="133">
        <v>33926</v>
      </c>
      <c r="AD46" s="133">
        <v>35479</v>
      </c>
      <c r="AE46" s="133">
        <v>35530</v>
      </c>
      <c r="AF46" s="133">
        <v>36942</v>
      </c>
      <c r="AG46" s="133">
        <v>38327</v>
      </c>
      <c r="AH46" s="133">
        <v>40032</v>
      </c>
      <c r="AI46" s="133">
        <v>40306</v>
      </c>
      <c r="AJ46" s="133">
        <v>40912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60" orientation="landscape" r:id="rId1"/>
  <headerFooter alignWithMargins="0">
    <oddHeader>&amp;LSchweizerische Holzenergiestatistik EJ2023
&amp;C&amp;"Arial,Fett"&amp;12Endenergie und Nutzenergie nach Verbrauchergruppen&amp;"Arial,Standard"&amp;10
(in TJ, witterungsbereinigt)</oddHeader>
    <oddFooter>&amp;R24.06.2024</oddFooter>
  </headerFooter>
  <customProperties>
    <customPr name="EpmWorksheetKeyString_GU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9">
    <pageSetUpPr fitToPage="1"/>
  </sheetPr>
  <dimension ref="A1:AJ35"/>
  <sheetViews>
    <sheetView view="pageLayout" topLeftCell="A10" zoomScale="90" zoomScaleNormal="80" zoomScaleSheetLayoutView="80" zoomScalePageLayoutView="90" workbookViewId="0">
      <selection activeCell="B31" sqref="B31"/>
    </sheetView>
  </sheetViews>
  <sheetFormatPr baseColWidth="10" defaultColWidth="11.42578125" defaultRowHeight="12"/>
  <cols>
    <col min="1" max="1" width="5.28515625" style="17" customWidth="1"/>
    <col min="2" max="2" width="32.85546875" style="17" customWidth="1"/>
    <col min="3" max="3" width="8.28515625" style="17" customWidth="1"/>
    <col min="4" max="7" width="8.28515625" style="17" hidden="1" customWidth="1"/>
    <col min="8" max="8" width="8.28515625" style="17" customWidth="1"/>
    <col min="9" max="12" width="8.28515625" style="17" hidden="1" customWidth="1"/>
    <col min="13" max="13" width="8.28515625" style="17" customWidth="1"/>
    <col min="14" max="17" width="8.28515625" style="17" hidden="1" customWidth="1"/>
    <col min="18" max="32" width="8.28515625" style="17" customWidth="1"/>
    <col min="33" max="33" width="8" style="17" customWidth="1"/>
    <col min="34" max="36" width="8.7109375" style="17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21733</v>
      </c>
      <c r="D2" s="34">
        <v>25503</v>
      </c>
      <c r="E2" s="34">
        <v>25415</v>
      </c>
      <c r="F2" s="34">
        <v>26052</v>
      </c>
      <c r="G2" s="34">
        <v>24200</v>
      </c>
      <c r="H2" s="34">
        <v>25941</v>
      </c>
      <c r="I2" s="34">
        <v>27167</v>
      </c>
      <c r="J2" s="34">
        <v>22999</v>
      </c>
      <c r="K2" s="34">
        <v>22534</v>
      </c>
      <c r="L2" s="34">
        <v>21477</v>
      </c>
      <c r="M2" s="34">
        <v>18744</v>
      </c>
      <c r="N2" s="34">
        <v>19355</v>
      </c>
      <c r="O2" s="34">
        <v>17884</v>
      </c>
      <c r="P2" s="34">
        <v>18320</v>
      </c>
      <c r="Q2" s="34">
        <v>17391</v>
      </c>
      <c r="R2" s="34">
        <v>17324</v>
      </c>
      <c r="S2" s="34">
        <v>16879</v>
      </c>
      <c r="T2" s="34">
        <v>15281</v>
      </c>
      <c r="U2" s="34">
        <v>15857</v>
      </c>
      <c r="V2" s="34">
        <v>13733</v>
      </c>
      <c r="W2" s="34">
        <v>11851</v>
      </c>
      <c r="X2" s="34">
        <v>8311</v>
      </c>
      <c r="Y2" s="34">
        <v>8095</v>
      </c>
      <c r="Z2" s="34">
        <v>8019</v>
      </c>
      <c r="AA2" s="34">
        <v>5906</v>
      </c>
      <c r="AB2" s="34">
        <v>6163</v>
      </c>
      <c r="AC2" s="34">
        <v>6572</v>
      </c>
      <c r="AD2" s="34">
        <v>6396</v>
      </c>
      <c r="AE2" s="34">
        <v>5968</v>
      </c>
      <c r="AF2" s="34">
        <v>5986</v>
      </c>
      <c r="AG2" s="34">
        <v>5530</v>
      </c>
      <c r="AH2" s="34">
        <v>5623</v>
      </c>
      <c r="AI2" s="34">
        <v>3987</v>
      </c>
      <c r="AJ2" s="34">
        <v>3821</v>
      </c>
    </row>
    <row r="3" spans="1:36" ht="14.1" customHeight="1">
      <c r="A3" s="19">
        <v>2</v>
      </c>
      <c r="B3" s="20" t="s">
        <v>10</v>
      </c>
      <c r="C3" s="21">
        <v>24782</v>
      </c>
      <c r="D3" s="22">
        <v>33807</v>
      </c>
      <c r="E3" s="22">
        <v>38200</v>
      </c>
      <c r="F3" s="22">
        <v>43430</v>
      </c>
      <c r="G3" s="22">
        <v>44273</v>
      </c>
      <c r="H3" s="22">
        <v>52320</v>
      </c>
      <c r="I3" s="22">
        <v>62997</v>
      </c>
      <c r="J3" s="22">
        <v>61316</v>
      </c>
      <c r="K3" s="22">
        <v>69243</v>
      </c>
      <c r="L3" s="22">
        <v>74584</v>
      </c>
      <c r="M3" s="22">
        <v>73464</v>
      </c>
      <c r="N3" s="22">
        <v>81151</v>
      </c>
      <c r="O3" s="22">
        <v>78837</v>
      </c>
      <c r="P3" s="22">
        <v>86108</v>
      </c>
      <c r="Q3" s="22">
        <v>87064</v>
      </c>
      <c r="R3" s="22">
        <v>91436</v>
      </c>
      <c r="S3" s="22">
        <v>94326</v>
      </c>
      <c r="T3" s="22">
        <v>89214</v>
      </c>
      <c r="U3" s="22">
        <v>101789</v>
      </c>
      <c r="V3" s="22">
        <v>105137</v>
      </c>
      <c r="W3" s="22">
        <v>116246</v>
      </c>
      <c r="X3" s="22">
        <v>93012</v>
      </c>
      <c r="Y3" s="22">
        <v>101717</v>
      </c>
      <c r="Z3" s="22">
        <v>109993</v>
      </c>
      <c r="AA3" s="22">
        <v>85140</v>
      </c>
      <c r="AB3" s="22">
        <v>89555</v>
      </c>
      <c r="AC3" s="22">
        <v>90307</v>
      </c>
      <c r="AD3" s="22">
        <v>82963</v>
      </c>
      <c r="AE3" s="22">
        <v>72820</v>
      </c>
      <c r="AF3" s="22">
        <v>70526</v>
      </c>
      <c r="AG3" s="22">
        <v>62301</v>
      </c>
      <c r="AH3" s="22">
        <v>69205</v>
      </c>
      <c r="AI3" s="22">
        <v>55875</v>
      </c>
      <c r="AJ3" s="22">
        <v>54556</v>
      </c>
    </row>
    <row r="4" spans="1:36" ht="14.1" customHeight="1">
      <c r="A4" s="19">
        <v>3</v>
      </c>
      <c r="B4" s="20" t="s">
        <v>11</v>
      </c>
      <c r="C4" s="21">
        <v>109770</v>
      </c>
      <c r="D4" s="22">
        <v>133880</v>
      </c>
      <c r="E4" s="22">
        <v>139625</v>
      </c>
      <c r="F4" s="22">
        <v>148786</v>
      </c>
      <c r="G4" s="22">
        <v>147785</v>
      </c>
      <c r="H4" s="22">
        <v>169797</v>
      </c>
      <c r="I4" s="22">
        <v>195001</v>
      </c>
      <c r="J4" s="22">
        <v>184900</v>
      </c>
      <c r="K4" s="22">
        <v>205403</v>
      </c>
      <c r="L4" s="22">
        <v>216886</v>
      </c>
      <c r="M4" s="22">
        <v>206104</v>
      </c>
      <c r="N4" s="22">
        <v>215730</v>
      </c>
      <c r="O4" s="22">
        <v>212314</v>
      </c>
      <c r="P4" s="22">
        <v>238152</v>
      </c>
      <c r="Q4" s="22">
        <v>246290</v>
      </c>
      <c r="R4" s="22">
        <v>267664</v>
      </c>
      <c r="S4" s="22">
        <v>281786</v>
      </c>
      <c r="T4" s="22">
        <v>271120</v>
      </c>
      <c r="U4" s="22">
        <v>313052</v>
      </c>
      <c r="V4" s="22">
        <v>325919</v>
      </c>
      <c r="W4" s="22">
        <v>372254</v>
      </c>
      <c r="X4" s="22">
        <v>304558</v>
      </c>
      <c r="Y4" s="22">
        <v>340363</v>
      </c>
      <c r="Z4" s="22">
        <v>376540</v>
      </c>
      <c r="AA4" s="22">
        <v>296937</v>
      </c>
      <c r="AB4" s="22">
        <v>323403</v>
      </c>
      <c r="AC4" s="22">
        <v>342731</v>
      </c>
      <c r="AD4" s="22">
        <v>329059</v>
      </c>
      <c r="AE4" s="22">
        <v>300460</v>
      </c>
      <c r="AF4" s="22">
        <v>297792</v>
      </c>
      <c r="AG4" s="22">
        <v>271480</v>
      </c>
      <c r="AH4" s="22">
        <v>304226</v>
      </c>
      <c r="AI4" s="22">
        <v>248898</v>
      </c>
      <c r="AJ4" s="22">
        <v>244804</v>
      </c>
    </row>
    <row r="5" spans="1:36" ht="14.1" customHeight="1">
      <c r="A5" s="19" t="s">
        <v>68</v>
      </c>
      <c r="B5" s="20" t="s">
        <v>12</v>
      </c>
      <c r="C5" s="21">
        <v>182454</v>
      </c>
      <c r="D5" s="22">
        <v>196412</v>
      </c>
      <c r="E5" s="22">
        <v>183134</v>
      </c>
      <c r="F5" s="22">
        <v>179346</v>
      </c>
      <c r="G5" s="22">
        <v>160313</v>
      </c>
      <c r="H5" s="22">
        <v>154781</v>
      </c>
      <c r="I5" s="22">
        <v>164760</v>
      </c>
      <c r="J5" s="22">
        <v>139345</v>
      </c>
      <c r="K5" s="22">
        <v>131841</v>
      </c>
      <c r="L5" s="22">
        <v>120810</v>
      </c>
      <c r="M5" s="22">
        <v>100896</v>
      </c>
      <c r="N5" s="22">
        <v>88154</v>
      </c>
      <c r="O5" s="22">
        <v>72529</v>
      </c>
      <c r="P5" s="22">
        <v>70008</v>
      </c>
      <c r="Q5" s="22">
        <v>62818</v>
      </c>
      <c r="R5" s="22">
        <v>58229</v>
      </c>
      <c r="S5" s="22">
        <v>50696</v>
      </c>
      <c r="T5" s="22">
        <v>39724</v>
      </c>
      <c r="U5" s="22">
        <v>35528</v>
      </c>
      <c r="V5" s="22">
        <v>28915</v>
      </c>
      <c r="W5" s="22">
        <v>25346</v>
      </c>
      <c r="X5" s="22">
        <v>18430</v>
      </c>
      <c r="Y5" s="22">
        <v>18393</v>
      </c>
      <c r="Z5" s="22">
        <v>17650</v>
      </c>
      <c r="AA5" s="22">
        <v>11997</v>
      </c>
      <c r="AB5" s="22">
        <v>11255</v>
      </c>
      <c r="AC5" s="22">
        <v>10267</v>
      </c>
      <c r="AD5" s="22">
        <v>8074</v>
      </c>
      <c r="AE5" s="22">
        <v>7338</v>
      </c>
      <c r="AF5" s="22">
        <v>7372</v>
      </c>
      <c r="AG5" s="22">
        <v>6385</v>
      </c>
      <c r="AH5" s="22">
        <v>7401</v>
      </c>
      <c r="AI5" s="22">
        <v>6721</v>
      </c>
      <c r="AJ5" s="22">
        <v>7196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244</v>
      </c>
      <c r="L6" s="22">
        <v>409</v>
      </c>
      <c r="M6" s="22">
        <v>699</v>
      </c>
      <c r="N6" s="22">
        <v>1255</v>
      </c>
      <c r="O6" s="22">
        <v>2038</v>
      </c>
      <c r="P6" s="22">
        <v>2916</v>
      </c>
      <c r="Q6" s="22">
        <v>3807</v>
      </c>
      <c r="R6" s="22">
        <v>5065</v>
      </c>
      <c r="S6" s="22">
        <v>7076</v>
      </c>
      <c r="T6" s="22">
        <v>8076</v>
      </c>
      <c r="U6" s="22">
        <v>10773</v>
      </c>
      <c r="V6" s="22">
        <v>12542</v>
      </c>
      <c r="W6" s="22">
        <v>16024</v>
      </c>
      <c r="X6" s="22">
        <v>14348</v>
      </c>
      <c r="Y6" s="22">
        <v>17369</v>
      </c>
      <c r="Z6" s="22">
        <v>20246</v>
      </c>
      <c r="AA6" s="22">
        <v>16910</v>
      </c>
      <c r="AB6" s="22">
        <v>19302</v>
      </c>
      <c r="AC6" s="22">
        <v>21141</v>
      </c>
      <c r="AD6" s="22">
        <v>20827</v>
      </c>
      <c r="AE6" s="22">
        <v>19808</v>
      </c>
      <c r="AF6" s="22">
        <v>19908</v>
      </c>
      <c r="AG6" s="22">
        <v>18600</v>
      </c>
      <c r="AH6" s="22">
        <v>21028</v>
      </c>
      <c r="AI6" s="22">
        <v>17689</v>
      </c>
      <c r="AJ6" s="22">
        <v>18041</v>
      </c>
    </row>
    <row r="7" spans="1:36" ht="14.1" customHeight="1">
      <c r="A7" s="19">
        <v>5</v>
      </c>
      <c r="B7" s="20" t="s">
        <v>13</v>
      </c>
      <c r="C7" s="21">
        <v>402958</v>
      </c>
      <c r="D7" s="22">
        <v>423417</v>
      </c>
      <c r="E7" s="22">
        <v>385707</v>
      </c>
      <c r="F7" s="22">
        <v>367933</v>
      </c>
      <c r="G7" s="22">
        <v>321612</v>
      </c>
      <c r="H7" s="22">
        <v>329070</v>
      </c>
      <c r="I7" s="22">
        <v>343906</v>
      </c>
      <c r="J7" s="22">
        <v>293437</v>
      </c>
      <c r="K7" s="22">
        <v>291971</v>
      </c>
      <c r="L7" s="22">
        <v>285324</v>
      </c>
      <c r="M7" s="22">
        <v>255395</v>
      </c>
      <c r="N7" s="22">
        <v>272904</v>
      </c>
      <c r="O7" s="22">
        <v>256658</v>
      </c>
      <c r="P7" s="22">
        <v>271946</v>
      </c>
      <c r="Q7" s="22">
        <v>266178</v>
      </c>
      <c r="R7" s="22">
        <v>270232</v>
      </c>
      <c r="S7" s="22">
        <v>268050</v>
      </c>
      <c r="T7" s="22">
        <v>244251</v>
      </c>
      <c r="U7" s="22">
        <v>271118</v>
      </c>
      <c r="V7" s="22">
        <v>276099</v>
      </c>
      <c r="W7" s="22">
        <v>316680</v>
      </c>
      <c r="X7" s="22">
        <v>262449</v>
      </c>
      <c r="Y7" s="22">
        <v>298772</v>
      </c>
      <c r="Z7" s="22">
        <v>334794</v>
      </c>
      <c r="AA7" s="22">
        <v>271565</v>
      </c>
      <c r="AB7" s="22">
        <v>302155</v>
      </c>
      <c r="AC7" s="22">
        <v>323703</v>
      </c>
      <c r="AD7" s="22">
        <v>315623</v>
      </c>
      <c r="AE7" s="22">
        <v>295424</v>
      </c>
      <c r="AF7" s="22">
        <v>302265</v>
      </c>
      <c r="AG7" s="22">
        <v>282554</v>
      </c>
      <c r="AH7" s="22">
        <v>330549</v>
      </c>
      <c r="AI7" s="22">
        <v>280580</v>
      </c>
      <c r="AJ7" s="22">
        <v>290993</v>
      </c>
    </row>
    <row r="8" spans="1:36" ht="14.1" customHeight="1">
      <c r="A8" s="19">
        <v>6</v>
      </c>
      <c r="B8" s="20" t="s">
        <v>14</v>
      </c>
      <c r="C8" s="21">
        <v>386659</v>
      </c>
      <c r="D8" s="22">
        <v>402671</v>
      </c>
      <c r="E8" s="22">
        <v>360967</v>
      </c>
      <c r="F8" s="22">
        <v>336295</v>
      </c>
      <c r="G8" s="22">
        <v>287760</v>
      </c>
      <c r="H8" s="22">
        <v>283263</v>
      </c>
      <c r="I8" s="22">
        <v>285706</v>
      </c>
      <c r="J8" s="22">
        <v>229070</v>
      </c>
      <c r="K8" s="22">
        <v>212012</v>
      </c>
      <c r="L8" s="22">
        <v>190710</v>
      </c>
      <c r="M8" s="22">
        <v>160614</v>
      </c>
      <c r="N8" s="22">
        <v>164851</v>
      </c>
      <c r="O8" s="22">
        <v>149510</v>
      </c>
      <c r="P8" s="22">
        <v>152698</v>
      </c>
      <c r="Q8" s="22">
        <v>143857</v>
      </c>
      <c r="R8" s="22">
        <v>142319</v>
      </c>
      <c r="S8" s="22">
        <v>125408</v>
      </c>
      <c r="T8" s="22">
        <v>102001</v>
      </c>
      <c r="U8" s="22">
        <v>99600</v>
      </c>
      <c r="V8" s="22">
        <v>88652</v>
      </c>
      <c r="W8" s="22">
        <v>85165</v>
      </c>
      <c r="X8" s="22">
        <v>62536</v>
      </c>
      <c r="Y8" s="22">
        <v>67374</v>
      </c>
      <c r="Z8" s="22">
        <v>69600</v>
      </c>
      <c r="AA8" s="22">
        <v>51509</v>
      </c>
      <c r="AB8" s="22">
        <v>53175</v>
      </c>
      <c r="AC8" s="22">
        <v>51874</v>
      </c>
      <c r="AD8" s="22">
        <v>46693</v>
      </c>
      <c r="AE8" s="22">
        <v>40673</v>
      </c>
      <c r="AF8" s="22">
        <v>39110</v>
      </c>
      <c r="AG8" s="22">
        <v>34271</v>
      </c>
      <c r="AH8" s="22">
        <v>38233</v>
      </c>
      <c r="AI8" s="22">
        <v>31511</v>
      </c>
      <c r="AJ8" s="22">
        <v>29230</v>
      </c>
    </row>
    <row r="9" spans="1:36" ht="14.1" customHeight="1">
      <c r="A9" s="19">
        <v>7</v>
      </c>
      <c r="B9" s="20" t="s">
        <v>15</v>
      </c>
      <c r="C9" s="21">
        <v>463023</v>
      </c>
      <c r="D9" s="22">
        <v>496877</v>
      </c>
      <c r="E9" s="22">
        <v>462417</v>
      </c>
      <c r="F9" s="22">
        <v>451103</v>
      </c>
      <c r="G9" s="22">
        <v>403321</v>
      </c>
      <c r="H9" s="22">
        <v>416585</v>
      </c>
      <c r="I9" s="22">
        <v>433455</v>
      </c>
      <c r="J9" s="22">
        <v>368757</v>
      </c>
      <c r="K9" s="22">
        <v>364865</v>
      </c>
      <c r="L9" s="22">
        <v>351220</v>
      </c>
      <c r="M9" s="22">
        <v>311790</v>
      </c>
      <c r="N9" s="22">
        <v>316947</v>
      </c>
      <c r="O9" s="22">
        <v>283768</v>
      </c>
      <c r="P9" s="22">
        <v>285960</v>
      </c>
      <c r="Q9" s="22">
        <v>267225</v>
      </c>
      <c r="R9" s="22">
        <v>258629</v>
      </c>
      <c r="S9" s="22">
        <v>232910</v>
      </c>
      <c r="T9" s="22">
        <v>187364</v>
      </c>
      <c r="U9" s="22">
        <v>183919</v>
      </c>
      <c r="V9" s="22">
        <v>163534</v>
      </c>
      <c r="W9" s="22">
        <v>149016</v>
      </c>
      <c r="X9" s="22">
        <v>99079</v>
      </c>
      <c r="Y9" s="22">
        <v>88839</v>
      </c>
      <c r="Z9" s="22">
        <v>75395</v>
      </c>
      <c r="AA9" s="22">
        <v>45980</v>
      </c>
      <c r="AB9" s="22">
        <v>47141</v>
      </c>
      <c r="AC9" s="22">
        <v>47118</v>
      </c>
      <c r="AD9" s="22">
        <v>43096</v>
      </c>
      <c r="AE9" s="22">
        <v>38291</v>
      </c>
      <c r="AF9" s="22">
        <v>37032</v>
      </c>
      <c r="AG9" s="22">
        <v>33019</v>
      </c>
      <c r="AH9" s="22">
        <v>36407</v>
      </c>
      <c r="AI9" s="22">
        <v>29971</v>
      </c>
      <c r="AJ9" s="22">
        <v>29557</v>
      </c>
    </row>
    <row r="10" spans="1:36" ht="14.1" customHeight="1">
      <c r="A10" s="19">
        <v>8</v>
      </c>
      <c r="B10" s="20" t="s">
        <v>71</v>
      </c>
      <c r="C10" s="21">
        <v>520423</v>
      </c>
      <c r="D10" s="22">
        <v>581123</v>
      </c>
      <c r="E10" s="22">
        <v>558916</v>
      </c>
      <c r="F10" s="22">
        <v>559020</v>
      </c>
      <c r="G10" s="22">
        <v>512804</v>
      </c>
      <c r="H10" s="22">
        <v>537596</v>
      </c>
      <c r="I10" s="22">
        <v>582479</v>
      </c>
      <c r="J10" s="22">
        <v>517206</v>
      </c>
      <c r="K10" s="22">
        <v>529296</v>
      </c>
      <c r="L10" s="22">
        <v>525139</v>
      </c>
      <c r="M10" s="22">
        <v>484786</v>
      </c>
      <c r="N10" s="22">
        <v>517767</v>
      </c>
      <c r="O10" s="22">
        <v>484803</v>
      </c>
      <c r="P10" s="22">
        <v>507559</v>
      </c>
      <c r="Q10" s="22">
        <v>493772</v>
      </c>
      <c r="R10" s="22">
        <v>498099</v>
      </c>
      <c r="S10" s="22">
        <v>477231</v>
      </c>
      <c r="T10" s="22">
        <v>421642</v>
      </c>
      <c r="U10" s="22">
        <v>450624</v>
      </c>
      <c r="V10" s="22">
        <v>434817</v>
      </c>
      <c r="W10" s="22">
        <v>447535</v>
      </c>
      <c r="X10" s="22">
        <v>331831</v>
      </c>
      <c r="Y10" s="22">
        <v>342534</v>
      </c>
      <c r="Z10" s="22">
        <v>348129</v>
      </c>
      <c r="AA10" s="22">
        <v>249171</v>
      </c>
      <c r="AB10" s="22">
        <v>262976</v>
      </c>
      <c r="AC10" s="22">
        <v>268810</v>
      </c>
      <c r="AD10" s="22">
        <v>252505</v>
      </c>
      <c r="AE10" s="22">
        <v>229401</v>
      </c>
      <c r="AF10" s="22">
        <v>230005</v>
      </c>
      <c r="AG10" s="22">
        <v>205428</v>
      </c>
      <c r="AH10" s="22">
        <v>224645</v>
      </c>
      <c r="AI10" s="22">
        <v>181798</v>
      </c>
      <c r="AJ10" s="22">
        <v>181693</v>
      </c>
    </row>
    <row r="11" spans="1:36" ht="14.1" customHeight="1">
      <c r="A11" s="19">
        <v>9</v>
      </c>
      <c r="B11" s="20" t="s">
        <v>72</v>
      </c>
      <c r="C11" s="21">
        <v>8739</v>
      </c>
      <c r="D11" s="22">
        <v>10338</v>
      </c>
      <c r="E11" s="22">
        <v>11218</v>
      </c>
      <c r="F11" s="22">
        <v>12948</v>
      </c>
      <c r="G11" s="22">
        <v>13902</v>
      </c>
      <c r="H11" s="22">
        <v>17263</v>
      </c>
      <c r="I11" s="22">
        <v>20913</v>
      </c>
      <c r="J11" s="22">
        <v>20459</v>
      </c>
      <c r="K11" s="22">
        <v>22650</v>
      </c>
      <c r="L11" s="22">
        <v>24342</v>
      </c>
      <c r="M11" s="22">
        <v>24325</v>
      </c>
      <c r="N11" s="22">
        <v>28686</v>
      </c>
      <c r="O11" s="22">
        <v>28847</v>
      </c>
      <c r="P11" s="22">
        <v>32520</v>
      </c>
      <c r="Q11" s="22">
        <v>33666</v>
      </c>
      <c r="R11" s="22">
        <v>36148</v>
      </c>
      <c r="S11" s="22">
        <v>36339</v>
      </c>
      <c r="T11" s="22">
        <v>34028</v>
      </c>
      <c r="U11" s="22">
        <v>37867</v>
      </c>
      <c r="V11" s="22">
        <v>38187</v>
      </c>
      <c r="W11" s="22">
        <v>42006</v>
      </c>
      <c r="X11" s="22">
        <v>35328</v>
      </c>
      <c r="Y11" s="22">
        <v>38658</v>
      </c>
      <c r="Z11" s="22">
        <v>40849</v>
      </c>
      <c r="AA11" s="22">
        <v>32000</v>
      </c>
      <c r="AB11" s="22">
        <v>33244</v>
      </c>
      <c r="AC11" s="22">
        <v>33616</v>
      </c>
      <c r="AD11" s="22">
        <v>31888</v>
      </c>
      <c r="AE11" s="22">
        <v>29599</v>
      </c>
      <c r="AF11" s="22">
        <v>28938</v>
      </c>
      <c r="AG11" s="22">
        <v>25925</v>
      </c>
      <c r="AH11" s="22">
        <v>26887</v>
      </c>
      <c r="AI11" s="22">
        <v>21547</v>
      </c>
      <c r="AJ11" s="22">
        <v>21289</v>
      </c>
    </row>
    <row r="12" spans="1:36" ht="14.1" customHeight="1">
      <c r="A12" s="19">
        <v>10</v>
      </c>
      <c r="B12" s="20" t="s">
        <v>16</v>
      </c>
      <c r="C12" s="21">
        <v>195836</v>
      </c>
      <c r="D12" s="22">
        <v>213372</v>
      </c>
      <c r="E12" s="22">
        <v>201632</v>
      </c>
      <c r="F12" s="22">
        <v>196360</v>
      </c>
      <c r="G12" s="22">
        <v>174585</v>
      </c>
      <c r="H12" s="22">
        <v>177216</v>
      </c>
      <c r="I12" s="22">
        <v>178954</v>
      </c>
      <c r="J12" s="22">
        <v>148096</v>
      </c>
      <c r="K12" s="22">
        <v>138618</v>
      </c>
      <c r="L12" s="22">
        <v>123170</v>
      </c>
      <c r="M12" s="22">
        <v>97442</v>
      </c>
      <c r="N12" s="22">
        <v>83889</v>
      </c>
      <c r="O12" s="22">
        <v>66180</v>
      </c>
      <c r="P12" s="22">
        <v>60514</v>
      </c>
      <c r="Q12" s="22">
        <v>51964</v>
      </c>
      <c r="R12" s="22">
        <v>47847</v>
      </c>
      <c r="S12" s="22">
        <v>42094</v>
      </c>
      <c r="T12" s="22">
        <v>34570</v>
      </c>
      <c r="U12" s="22">
        <v>33785</v>
      </c>
      <c r="V12" s="22">
        <v>28738</v>
      </c>
      <c r="W12" s="22">
        <v>27176</v>
      </c>
      <c r="X12" s="22">
        <v>19369</v>
      </c>
      <c r="Y12" s="22">
        <v>18921</v>
      </c>
      <c r="Z12" s="22">
        <v>18114</v>
      </c>
      <c r="AA12" s="22">
        <v>12441</v>
      </c>
      <c r="AB12" s="22">
        <v>11886</v>
      </c>
      <c r="AC12" s="22">
        <v>11142</v>
      </c>
      <c r="AD12" s="22">
        <v>8780</v>
      </c>
      <c r="AE12" s="22">
        <v>6643</v>
      </c>
      <c r="AF12" s="22">
        <v>5645</v>
      </c>
      <c r="AG12" s="22">
        <v>4237</v>
      </c>
      <c r="AH12" s="22">
        <v>3827</v>
      </c>
      <c r="AI12" s="22">
        <v>2660</v>
      </c>
      <c r="AJ12" s="22">
        <v>2137</v>
      </c>
    </row>
    <row r="13" spans="1:36" ht="14.1" customHeight="1">
      <c r="A13" s="19" t="s">
        <v>70</v>
      </c>
      <c r="B13" s="20" t="s">
        <v>73</v>
      </c>
      <c r="C13" s="21">
        <v>24180</v>
      </c>
      <c r="D13" s="22">
        <v>32751</v>
      </c>
      <c r="E13" s="22">
        <v>36000</v>
      </c>
      <c r="F13" s="22">
        <v>39082</v>
      </c>
      <c r="G13" s="22">
        <v>39178</v>
      </c>
      <c r="H13" s="22">
        <v>43924</v>
      </c>
      <c r="I13" s="22">
        <v>51789</v>
      </c>
      <c r="J13" s="22">
        <v>50203</v>
      </c>
      <c r="K13" s="22">
        <v>54861</v>
      </c>
      <c r="L13" s="22">
        <v>58333</v>
      </c>
      <c r="M13" s="22">
        <v>55696</v>
      </c>
      <c r="N13" s="22">
        <v>63108</v>
      </c>
      <c r="O13" s="22">
        <v>63530</v>
      </c>
      <c r="P13" s="22">
        <v>71341</v>
      </c>
      <c r="Q13" s="22">
        <v>71108</v>
      </c>
      <c r="R13" s="22">
        <v>76356</v>
      </c>
      <c r="S13" s="22">
        <v>78418</v>
      </c>
      <c r="T13" s="22">
        <v>73399</v>
      </c>
      <c r="U13" s="22">
        <v>84504</v>
      </c>
      <c r="V13" s="22">
        <v>87160</v>
      </c>
      <c r="W13" s="22">
        <v>102158</v>
      </c>
      <c r="X13" s="22">
        <v>80970</v>
      </c>
      <c r="Y13" s="22">
        <v>87813</v>
      </c>
      <c r="Z13" s="22">
        <v>95884</v>
      </c>
      <c r="AA13" s="22">
        <v>74917</v>
      </c>
      <c r="AB13" s="22">
        <v>79691</v>
      </c>
      <c r="AC13" s="22">
        <v>80904</v>
      </c>
      <c r="AD13" s="22">
        <v>75218</v>
      </c>
      <c r="AE13" s="22">
        <v>67587</v>
      </c>
      <c r="AF13" s="22">
        <v>65216</v>
      </c>
      <c r="AG13" s="22">
        <v>56667</v>
      </c>
      <c r="AH13" s="22">
        <v>58982</v>
      </c>
      <c r="AI13" s="22">
        <v>46116</v>
      </c>
      <c r="AJ13" s="22">
        <v>45572</v>
      </c>
    </row>
    <row r="14" spans="1:36" ht="14.1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1007</v>
      </c>
      <c r="L14" s="22">
        <v>2630</v>
      </c>
      <c r="M14" s="22">
        <v>5980</v>
      </c>
      <c r="N14" s="22">
        <v>14795</v>
      </c>
      <c r="O14" s="22">
        <v>23785</v>
      </c>
      <c r="P14" s="22">
        <v>37360</v>
      </c>
      <c r="Q14" s="22">
        <v>52673</v>
      </c>
      <c r="R14" s="22">
        <v>85489</v>
      </c>
      <c r="S14" s="22">
        <v>126598</v>
      </c>
      <c r="T14" s="22">
        <v>132251</v>
      </c>
      <c r="U14" s="22">
        <v>166384</v>
      </c>
      <c r="V14" s="22">
        <v>183742</v>
      </c>
      <c r="W14" s="22">
        <v>224045</v>
      </c>
      <c r="X14" s="22">
        <v>192413</v>
      </c>
      <c r="Y14" s="22">
        <v>228834</v>
      </c>
      <c r="Z14" s="22">
        <v>267164</v>
      </c>
      <c r="AA14" s="22">
        <v>223332</v>
      </c>
      <c r="AB14" s="22">
        <v>252727</v>
      </c>
      <c r="AC14" s="22">
        <v>277694</v>
      </c>
      <c r="AD14" s="22">
        <v>278610</v>
      </c>
      <c r="AE14" s="22">
        <v>270004</v>
      </c>
      <c r="AF14" s="22">
        <v>284630</v>
      </c>
      <c r="AG14" s="22">
        <v>264771</v>
      </c>
      <c r="AH14" s="22">
        <v>309428</v>
      </c>
      <c r="AI14" s="22">
        <v>289211</v>
      </c>
      <c r="AJ14" s="22">
        <v>300508</v>
      </c>
    </row>
    <row r="15" spans="1:36" ht="25.15" customHeight="1">
      <c r="A15" s="19" t="s">
        <v>85</v>
      </c>
      <c r="B15" s="20" t="s">
        <v>74</v>
      </c>
      <c r="C15" s="21">
        <v>47028</v>
      </c>
      <c r="D15" s="22">
        <v>57991</v>
      </c>
      <c r="E15" s="22">
        <v>61843</v>
      </c>
      <c r="F15" s="22">
        <v>69201</v>
      </c>
      <c r="G15" s="22">
        <v>71436</v>
      </c>
      <c r="H15" s="22">
        <v>86897</v>
      </c>
      <c r="I15" s="22">
        <v>103200</v>
      </c>
      <c r="J15" s="22">
        <v>99275</v>
      </c>
      <c r="K15" s="22">
        <v>111087</v>
      </c>
      <c r="L15" s="22">
        <v>119470</v>
      </c>
      <c r="M15" s="22">
        <v>117622</v>
      </c>
      <c r="N15" s="22">
        <v>139401</v>
      </c>
      <c r="O15" s="22">
        <v>142104</v>
      </c>
      <c r="P15" s="22">
        <v>161349</v>
      </c>
      <c r="Q15" s="22">
        <v>170088</v>
      </c>
      <c r="R15" s="22">
        <v>188909</v>
      </c>
      <c r="S15" s="22">
        <v>205812</v>
      </c>
      <c r="T15" s="22">
        <v>199483</v>
      </c>
      <c r="U15" s="22">
        <v>229795</v>
      </c>
      <c r="V15" s="22">
        <v>237326</v>
      </c>
      <c r="W15" s="22">
        <v>276380</v>
      </c>
      <c r="X15" s="22">
        <v>238167</v>
      </c>
      <c r="Y15" s="22">
        <v>280496</v>
      </c>
      <c r="Z15" s="22">
        <v>321551</v>
      </c>
      <c r="AA15" s="22">
        <v>267613</v>
      </c>
      <c r="AB15" s="22">
        <v>306394</v>
      </c>
      <c r="AC15" s="22">
        <v>338561</v>
      </c>
      <c r="AD15" s="22">
        <v>340831</v>
      </c>
      <c r="AE15" s="22">
        <v>328442</v>
      </c>
      <c r="AF15" s="22">
        <v>340844</v>
      </c>
      <c r="AG15" s="22">
        <v>326953</v>
      </c>
      <c r="AH15" s="22">
        <v>387469</v>
      </c>
      <c r="AI15" s="22">
        <v>333891</v>
      </c>
      <c r="AJ15" s="22">
        <v>349149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365</v>
      </c>
      <c r="N16" s="22">
        <v>1485</v>
      </c>
      <c r="O16" s="22">
        <v>1934</v>
      </c>
      <c r="P16" s="22">
        <v>2929</v>
      </c>
      <c r="Q16" s="22">
        <v>5124</v>
      </c>
      <c r="R16" s="22">
        <v>11937</v>
      </c>
      <c r="S16" s="22">
        <v>20682</v>
      </c>
      <c r="T16" s="22">
        <v>29151</v>
      </c>
      <c r="U16" s="22">
        <v>39597</v>
      </c>
      <c r="V16" s="22">
        <v>48030</v>
      </c>
      <c r="W16" s="22">
        <v>62847</v>
      </c>
      <c r="X16" s="22">
        <v>61183</v>
      </c>
      <c r="Y16" s="22">
        <v>77723</v>
      </c>
      <c r="Z16" s="22">
        <v>95913</v>
      </c>
      <c r="AA16" s="22">
        <v>89607</v>
      </c>
      <c r="AB16" s="22">
        <v>114246</v>
      </c>
      <c r="AC16" s="22">
        <v>135843</v>
      </c>
      <c r="AD16" s="22">
        <v>150710</v>
      </c>
      <c r="AE16" s="22">
        <v>155707</v>
      </c>
      <c r="AF16" s="22">
        <v>171073</v>
      </c>
      <c r="AG16" s="22">
        <v>174252</v>
      </c>
      <c r="AH16" s="22">
        <v>222217</v>
      </c>
      <c r="AI16" s="22">
        <v>205169</v>
      </c>
      <c r="AJ16" s="22">
        <v>221454</v>
      </c>
    </row>
    <row r="17" spans="1:36" ht="25.15" customHeight="1">
      <c r="A17" s="19">
        <v>13</v>
      </c>
      <c r="B17" s="20" t="s">
        <v>75</v>
      </c>
      <c r="C17" s="21">
        <v>95214</v>
      </c>
      <c r="D17" s="22">
        <v>112915</v>
      </c>
      <c r="E17" s="22">
        <v>114974</v>
      </c>
      <c r="F17" s="22">
        <v>119739</v>
      </c>
      <c r="G17" s="22">
        <v>114672</v>
      </c>
      <c r="H17" s="22">
        <v>126158</v>
      </c>
      <c r="I17" s="22">
        <v>141087</v>
      </c>
      <c r="J17" s="22">
        <v>130142</v>
      </c>
      <c r="K17" s="22">
        <v>134749</v>
      </c>
      <c r="L17" s="22">
        <v>138022</v>
      </c>
      <c r="M17" s="22">
        <v>129288</v>
      </c>
      <c r="N17" s="22">
        <v>138136</v>
      </c>
      <c r="O17" s="22">
        <v>130851</v>
      </c>
      <c r="P17" s="22">
        <v>141883</v>
      </c>
      <c r="Q17" s="22">
        <v>139293</v>
      </c>
      <c r="R17" s="22">
        <v>145101</v>
      </c>
      <c r="S17" s="22">
        <v>143384</v>
      </c>
      <c r="T17" s="22">
        <v>133663</v>
      </c>
      <c r="U17" s="22">
        <v>143936</v>
      </c>
      <c r="V17" s="22">
        <v>145113</v>
      </c>
      <c r="W17" s="22">
        <v>156161</v>
      </c>
      <c r="X17" s="22">
        <v>133970</v>
      </c>
      <c r="Y17" s="22">
        <v>145747</v>
      </c>
      <c r="Z17" s="22">
        <v>157011</v>
      </c>
      <c r="AA17" s="22">
        <v>130118</v>
      </c>
      <c r="AB17" s="22">
        <v>142122</v>
      </c>
      <c r="AC17" s="22">
        <v>151233</v>
      </c>
      <c r="AD17" s="22">
        <v>151159</v>
      </c>
      <c r="AE17" s="22">
        <v>145100</v>
      </c>
      <c r="AF17" s="22">
        <v>144827</v>
      </c>
      <c r="AG17" s="22">
        <v>139497</v>
      </c>
      <c r="AH17" s="22">
        <v>155724</v>
      </c>
      <c r="AI17" s="22">
        <v>135790</v>
      </c>
      <c r="AJ17" s="22">
        <v>140471</v>
      </c>
    </row>
    <row r="18" spans="1:36" ht="25.15" customHeight="1">
      <c r="A18" s="19" t="s">
        <v>87</v>
      </c>
      <c r="B18" s="20" t="s">
        <v>17</v>
      </c>
      <c r="C18" s="21">
        <v>24010</v>
      </c>
      <c r="D18" s="22">
        <v>30936</v>
      </c>
      <c r="E18" s="22">
        <v>35875</v>
      </c>
      <c r="F18" s="22">
        <v>39651</v>
      </c>
      <c r="G18" s="22">
        <v>42357</v>
      </c>
      <c r="H18" s="22">
        <v>52173</v>
      </c>
      <c r="I18" s="22">
        <v>62892</v>
      </c>
      <c r="J18" s="22">
        <v>61012</v>
      </c>
      <c r="K18" s="22">
        <v>67809</v>
      </c>
      <c r="L18" s="22">
        <v>74005</v>
      </c>
      <c r="M18" s="22">
        <v>71121</v>
      </c>
      <c r="N18" s="22">
        <v>79011</v>
      </c>
      <c r="O18" s="22">
        <v>78555</v>
      </c>
      <c r="P18" s="22">
        <v>87818</v>
      </c>
      <c r="Q18" s="22">
        <v>91599</v>
      </c>
      <c r="R18" s="22">
        <v>99913</v>
      </c>
      <c r="S18" s="22">
        <v>105951</v>
      </c>
      <c r="T18" s="22">
        <v>104334</v>
      </c>
      <c r="U18" s="22">
        <v>122926</v>
      </c>
      <c r="V18" s="22">
        <v>129441</v>
      </c>
      <c r="W18" s="22">
        <v>149080</v>
      </c>
      <c r="X18" s="22">
        <v>130640</v>
      </c>
      <c r="Y18" s="22">
        <v>153789</v>
      </c>
      <c r="Z18" s="22">
        <v>173385</v>
      </c>
      <c r="AA18" s="22">
        <v>142409</v>
      </c>
      <c r="AB18" s="22">
        <v>163086</v>
      </c>
      <c r="AC18" s="22">
        <v>180519</v>
      </c>
      <c r="AD18" s="22">
        <v>181087</v>
      </c>
      <c r="AE18" s="22">
        <v>173885</v>
      </c>
      <c r="AF18" s="22">
        <v>181560</v>
      </c>
      <c r="AG18" s="22">
        <v>174041</v>
      </c>
      <c r="AH18" s="22">
        <v>203888</v>
      </c>
      <c r="AI18" s="22">
        <v>175963</v>
      </c>
      <c r="AJ18" s="22">
        <v>185359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626</v>
      </c>
      <c r="Q19" s="22">
        <v>618</v>
      </c>
      <c r="R19" s="22">
        <v>1976</v>
      </c>
      <c r="S19" s="22">
        <v>4639</v>
      </c>
      <c r="T19" s="22">
        <v>6825</v>
      </c>
      <c r="U19" s="22">
        <v>12142</v>
      </c>
      <c r="V19" s="22">
        <v>16286</v>
      </c>
      <c r="W19" s="22">
        <v>20435</v>
      </c>
      <c r="X19" s="22">
        <v>20304</v>
      </c>
      <c r="Y19" s="22">
        <v>25736</v>
      </c>
      <c r="Z19" s="22">
        <v>28201</v>
      </c>
      <c r="AA19" s="22">
        <v>24975</v>
      </c>
      <c r="AB19" s="22">
        <v>29234</v>
      </c>
      <c r="AC19" s="22">
        <v>35290</v>
      </c>
      <c r="AD19" s="22">
        <v>37150</v>
      </c>
      <c r="AE19" s="22">
        <v>36887</v>
      </c>
      <c r="AF19" s="22">
        <v>38230</v>
      </c>
      <c r="AG19" s="22">
        <v>36823</v>
      </c>
      <c r="AH19" s="22">
        <v>46998</v>
      </c>
      <c r="AI19" s="22">
        <v>40917</v>
      </c>
      <c r="AJ19" s="22">
        <v>43827</v>
      </c>
    </row>
    <row r="20" spans="1:36" ht="25.15" customHeight="1">
      <c r="A20" s="19">
        <v>15</v>
      </c>
      <c r="B20" s="20" t="s">
        <v>18</v>
      </c>
      <c r="C20" s="21">
        <v>42255</v>
      </c>
      <c r="D20" s="22">
        <v>50116</v>
      </c>
      <c r="E20" s="22">
        <v>53415</v>
      </c>
      <c r="F20" s="22">
        <v>55593</v>
      </c>
      <c r="G20" s="22">
        <v>53338</v>
      </c>
      <c r="H20" s="22">
        <v>58987</v>
      </c>
      <c r="I20" s="22">
        <v>63818</v>
      </c>
      <c r="J20" s="22">
        <v>60501</v>
      </c>
      <c r="K20" s="22">
        <v>61661</v>
      </c>
      <c r="L20" s="22">
        <v>64304</v>
      </c>
      <c r="M20" s="22">
        <v>61006</v>
      </c>
      <c r="N20" s="22">
        <v>64132</v>
      </c>
      <c r="O20" s="22">
        <v>60493</v>
      </c>
      <c r="P20" s="22">
        <v>65685</v>
      </c>
      <c r="Q20" s="22">
        <v>63565</v>
      </c>
      <c r="R20" s="22">
        <v>65502</v>
      </c>
      <c r="S20" s="22">
        <v>64142</v>
      </c>
      <c r="T20" s="22">
        <v>60164</v>
      </c>
      <c r="U20" s="22">
        <v>65013</v>
      </c>
      <c r="V20" s="22">
        <v>65416</v>
      </c>
      <c r="W20" s="22">
        <v>69994</v>
      </c>
      <c r="X20" s="22">
        <v>62132</v>
      </c>
      <c r="Y20" s="22">
        <v>66152</v>
      </c>
      <c r="Z20" s="22">
        <v>71140</v>
      </c>
      <c r="AA20" s="22">
        <v>58720</v>
      </c>
      <c r="AB20" s="22">
        <v>61813</v>
      </c>
      <c r="AC20" s="22">
        <v>65244</v>
      </c>
      <c r="AD20" s="22">
        <v>63833</v>
      </c>
      <c r="AE20" s="22">
        <v>61588</v>
      </c>
      <c r="AF20" s="22">
        <v>60649</v>
      </c>
      <c r="AG20" s="22">
        <v>58584</v>
      </c>
      <c r="AH20" s="22">
        <v>64132</v>
      </c>
      <c r="AI20" s="22">
        <v>55543</v>
      </c>
      <c r="AJ20" s="22">
        <v>57448</v>
      </c>
    </row>
    <row r="21" spans="1:36" ht="25.15" customHeight="1">
      <c r="A21" s="19" t="s">
        <v>89</v>
      </c>
      <c r="B21" s="20" t="s">
        <v>19</v>
      </c>
      <c r="C21" s="21">
        <v>34289</v>
      </c>
      <c r="D21" s="22">
        <v>47769</v>
      </c>
      <c r="E21" s="22">
        <v>54185</v>
      </c>
      <c r="F21" s="22">
        <v>60388</v>
      </c>
      <c r="G21" s="22">
        <v>69308</v>
      </c>
      <c r="H21" s="22">
        <v>104198</v>
      </c>
      <c r="I21" s="22">
        <v>136587</v>
      </c>
      <c r="J21" s="22">
        <v>135985</v>
      </c>
      <c r="K21" s="22">
        <v>150939</v>
      </c>
      <c r="L21" s="22">
        <v>166377</v>
      </c>
      <c r="M21" s="22">
        <v>166850</v>
      </c>
      <c r="N21" s="22">
        <v>185970</v>
      </c>
      <c r="O21" s="22">
        <v>185586</v>
      </c>
      <c r="P21" s="22">
        <v>209965</v>
      </c>
      <c r="Q21" s="22">
        <v>218013</v>
      </c>
      <c r="R21" s="22">
        <v>231735</v>
      </c>
      <c r="S21" s="22">
        <v>251242</v>
      </c>
      <c r="T21" s="22">
        <v>252218</v>
      </c>
      <c r="U21" s="22">
        <v>309170</v>
      </c>
      <c r="V21" s="22">
        <v>333818</v>
      </c>
      <c r="W21" s="22">
        <v>399060</v>
      </c>
      <c r="X21" s="22">
        <v>362887</v>
      </c>
      <c r="Y21" s="22">
        <v>443988</v>
      </c>
      <c r="Z21" s="22">
        <v>523421</v>
      </c>
      <c r="AA21" s="22">
        <v>453483</v>
      </c>
      <c r="AB21" s="22">
        <v>528316</v>
      </c>
      <c r="AC21" s="22">
        <v>597193</v>
      </c>
      <c r="AD21" s="22">
        <v>619973</v>
      </c>
      <c r="AE21" s="22">
        <v>595141</v>
      </c>
      <c r="AF21" s="22">
        <v>634536</v>
      </c>
      <c r="AG21" s="22">
        <v>650553</v>
      </c>
      <c r="AH21" s="22">
        <v>769963</v>
      </c>
      <c r="AI21" s="22">
        <v>662720</v>
      </c>
      <c r="AJ21" s="22">
        <v>710149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961</v>
      </c>
      <c r="R22" s="22">
        <v>991</v>
      </c>
      <c r="S22" s="22">
        <v>5337</v>
      </c>
      <c r="T22" s="22">
        <v>8332</v>
      </c>
      <c r="U22" s="22">
        <v>16534</v>
      </c>
      <c r="V22" s="22">
        <v>17853</v>
      </c>
      <c r="W22" s="22">
        <v>20237</v>
      </c>
      <c r="X22" s="22">
        <v>23941</v>
      </c>
      <c r="Y22" s="22">
        <v>27722</v>
      </c>
      <c r="Z22" s="22">
        <v>31847</v>
      </c>
      <c r="AA22" s="22">
        <v>29967</v>
      </c>
      <c r="AB22" s="22">
        <v>33797</v>
      </c>
      <c r="AC22" s="22">
        <v>38756</v>
      </c>
      <c r="AD22" s="22">
        <v>38510</v>
      </c>
      <c r="AE22" s="22">
        <v>36809</v>
      </c>
      <c r="AF22" s="22">
        <v>39369</v>
      </c>
      <c r="AG22" s="22">
        <v>39596</v>
      </c>
      <c r="AH22" s="22">
        <v>47217</v>
      </c>
      <c r="AI22" s="22">
        <v>42258</v>
      </c>
      <c r="AJ22" s="22">
        <v>45436</v>
      </c>
    </row>
    <row r="23" spans="1:36" ht="25.15" customHeight="1">
      <c r="A23" s="19">
        <v>17</v>
      </c>
      <c r="B23" s="20" t="s">
        <v>20</v>
      </c>
      <c r="C23" s="21">
        <v>143289</v>
      </c>
      <c r="D23" s="22">
        <v>170468</v>
      </c>
      <c r="E23" s="22">
        <v>177541</v>
      </c>
      <c r="F23" s="22">
        <v>187458</v>
      </c>
      <c r="G23" s="22">
        <v>189851</v>
      </c>
      <c r="H23" s="22">
        <v>211520</v>
      </c>
      <c r="I23" s="22">
        <v>233408</v>
      </c>
      <c r="J23" s="22">
        <v>220600</v>
      </c>
      <c r="K23" s="22">
        <v>227575</v>
      </c>
      <c r="L23" s="22">
        <v>238674</v>
      </c>
      <c r="M23" s="22">
        <v>228683</v>
      </c>
      <c r="N23" s="22">
        <v>249103</v>
      </c>
      <c r="O23" s="22">
        <v>237673</v>
      </c>
      <c r="P23" s="22">
        <v>251965</v>
      </c>
      <c r="Q23" s="22">
        <v>247997</v>
      </c>
      <c r="R23" s="22">
        <v>256296</v>
      </c>
      <c r="S23" s="22">
        <v>252269</v>
      </c>
      <c r="T23" s="22">
        <v>239004</v>
      </c>
      <c r="U23" s="22">
        <v>248772</v>
      </c>
      <c r="V23" s="22">
        <v>249574</v>
      </c>
      <c r="W23" s="22">
        <v>275241</v>
      </c>
      <c r="X23" s="22">
        <v>236904</v>
      </c>
      <c r="Y23" s="22">
        <v>252343</v>
      </c>
      <c r="Z23" s="22">
        <v>269297</v>
      </c>
      <c r="AA23" s="22">
        <v>222316</v>
      </c>
      <c r="AB23" s="22">
        <v>235345</v>
      </c>
      <c r="AC23" s="22">
        <v>244460</v>
      </c>
      <c r="AD23" s="22">
        <v>235700</v>
      </c>
      <c r="AE23" s="22">
        <v>222239</v>
      </c>
      <c r="AF23" s="22">
        <v>226189</v>
      </c>
      <c r="AG23" s="22">
        <v>220151</v>
      </c>
      <c r="AH23" s="22">
        <v>242041</v>
      </c>
      <c r="AI23" s="22">
        <v>210690</v>
      </c>
      <c r="AJ23" s="22">
        <v>222338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350</v>
      </c>
      <c r="I24" s="22">
        <v>2190</v>
      </c>
      <c r="J24" s="22">
        <v>9230</v>
      </c>
      <c r="K24" s="22">
        <v>18600</v>
      </c>
      <c r="L24" s="22">
        <v>18368</v>
      </c>
      <c r="M24" s="22">
        <v>18892</v>
      </c>
      <c r="N24" s="22">
        <v>17331</v>
      </c>
      <c r="O24" s="22">
        <v>14188</v>
      </c>
      <c r="P24" s="22">
        <v>12030</v>
      </c>
      <c r="Q24" s="22">
        <v>12588</v>
      </c>
      <c r="R24" s="22">
        <v>12886</v>
      </c>
      <c r="S24" s="22">
        <v>25871</v>
      </c>
      <c r="T24" s="22">
        <v>119608</v>
      </c>
      <c r="U24" s="22">
        <v>278084</v>
      </c>
      <c r="V24" s="22">
        <v>383989</v>
      </c>
      <c r="W24" s="22">
        <v>309923</v>
      </c>
      <c r="X24" s="22">
        <v>449416</v>
      </c>
      <c r="Y24" s="22">
        <v>570576</v>
      </c>
      <c r="Z24" s="22">
        <v>614562</v>
      </c>
      <c r="AA24" s="22">
        <v>607105</v>
      </c>
      <c r="AB24" s="22">
        <v>437063</v>
      </c>
      <c r="AC24" s="22">
        <v>460572</v>
      </c>
      <c r="AD24" s="22">
        <v>563436</v>
      </c>
      <c r="AE24" s="22">
        <v>541438</v>
      </c>
      <c r="AF24" s="22">
        <v>680425</v>
      </c>
      <c r="AG24" s="22">
        <v>728567</v>
      </c>
      <c r="AH24" s="22">
        <v>779716</v>
      </c>
      <c r="AI24" s="22">
        <v>840300</v>
      </c>
      <c r="AJ24" s="22">
        <v>918529</v>
      </c>
    </row>
    <row r="25" spans="1:36" ht="14.1" customHeight="1">
      <c r="A25" s="19">
        <v>19</v>
      </c>
      <c r="B25" s="20" t="s">
        <v>22</v>
      </c>
      <c r="C25" s="21">
        <v>175006</v>
      </c>
      <c r="D25" s="22">
        <v>173280</v>
      </c>
      <c r="E25" s="22">
        <v>186009</v>
      </c>
      <c r="F25" s="22">
        <v>213937</v>
      </c>
      <c r="G25" s="22">
        <v>206871</v>
      </c>
      <c r="H25" s="22">
        <v>204567</v>
      </c>
      <c r="I25" s="22">
        <v>277669</v>
      </c>
      <c r="J25" s="22">
        <v>186040</v>
      </c>
      <c r="K25" s="22">
        <v>174633</v>
      </c>
      <c r="L25" s="22">
        <v>164264</v>
      </c>
      <c r="M25" s="22">
        <v>205390</v>
      </c>
      <c r="N25" s="22">
        <v>216360</v>
      </c>
      <c r="O25" s="22">
        <v>258136</v>
      </c>
      <c r="P25" s="22">
        <v>289864</v>
      </c>
      <c r="Q25" s="22">
        <v>315302</v>
      </c>
      <c r="R25" s="22">
        <v>324754</v>
      </c>
      <c r="S25" s="22">
        <v>342259</v>
      </c>
      <c r="T25" s="22">
        <v>402379</v>
      </c>
      <c r="U25" s="22">
        <v>419744</v>
      </c>
      <c r="V25" s="22">
        <v>472579</v>
      </c>
      <c r="W25" s="22">
        <v>553599</v>
      </c>
      <c r="X25" s="22">
        <v>543805</v>
      </c>
      <c r="Y25" s="22">
        <v>574386</v>
      </c>
      <c r="Z25" s="22">
        <v>640963</v>
      </c>
      <c r="AA25" s="22">
        <v>652111</v>
      </c>
      <c r="AB25" s="22">
        <v>655695</v>
      </c>
      <c r="AC25" s="22">
        <v>770932</v>
      </c>
      <c r="AD25" s="22">
        <v>799964</v>
      </c>
      <c r="AE25" s="22">
        <v>746150</v>
      </c>
      <c r="AF25" s="22">
        <v>733023</v>
      </c>
      <c r="AG25" s="22">
        <v>764631</v>
      </c>
      <c r="AH25" s="22">
        <v>1020851</v>
      </c>
      <c r="AI25" s="22">
        <v>944076</v>
      </c>
      <c r="AJ25" s="22">
        <v>965464</v>
      </c>
    </row>
    <row r="26" spans="1:36" ht="14.1" customHeight="1">
      <c r="A26" s="23">
        <v>20</v>
      </c>
      <c r="B26" s="24" t="s">
        <v>227</v>
      </c>
      <c r="C26" s="25">
        <v>235505</v>
      </c>
      <c r="D26" s="26">
        <v>237571</v>
      </c>
      <c r="E26" s="26">
        <v>238603</v>
      </c>
      <c r="F26" s="26">
        <v>238603</v>
      </c>
      <c r="G26" s="26">
        <v>232406</v>
      </c>
      <c r="H26" s="26">
        <v>235539</v>
      </c>
      <c r="I26" s="26">
        <v>238332</v>
      </c>
      <c r="J26" s="26">
        <v>244636</v>
      </c>
      <c r="K26" s="26">
        <v>254138</v>
      </c>
      <c r="L26" s="26">
        <v>272803</v>
      </c>
      <c r="M26" s="26">
        <v>296238</v>
      </c>
      <c r="N26" s="26">
        <v>309850</v>
      </c>
      <c r="O26" s="26">
        <v>320815</v>
      </c>
      <c r="P26" s="26">
        <v>319621</v>
      </c>
      <c r="Q26" s="26">
        <v>337132</v>
      </c>
      <c r="R26" s="26">
        <v>349253</v>
      </c>
      <c r="S26" s="26">
        <v>386112</v>
      </c>
      <c r="T26" s="26">
        <v>376347</v>
      </c>
      <c r="U26" s="26">
        <v>379259</v>
      </c>
      <c r="V26" s="26">
        <v>376707</v>
      </c>
      <c r="W26" s="26">
        <v>386765</v>
      </c>
      <c r="X26" s="26">
        <v>383338</v>
      </c>
      <c r="Y26" s="26">
        <v>394610</v>
      </c>
      <c r="Z26" s="26">
        <v>410360</v>
      </c>
      <c r="AA26" s="26">
        <v>412784</v>
      </c>
      <c r="AB26" s="26">
        <v>420615</v>
      </c>
      <c r="AC26" s="26">
        <v>433684</v>
      </c>
      <c r="AD26" s="26">
        <v>433794</v>
      </c>
      <c r="AE26" s="26">
        <v>437110</v>
      </c>
      <c r="AF26" s="26">
        <v>439023</v>
      </c>
      <c r="AG26" s="26">
        <v>440350</v>
      </c>
      <c r="AH26" s="26">
        <v>435486</v>
      </c>
      <c r="AI26" s="26">
        <v>416746</v>
      </c>
      <c r="AJ26" s="26">
        <v>424037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1128356</v>
      </c>
      <c r="D28" s="34">
        <f t="shared" si="0"/>
        <v>1215690</v>
      </c>
      <c r="E28" s="34">
        <f t="shared" si="0"/>
        <v>1133048</v>
      </c>
      <c r="F28" s="34">
        <f t="shared" si="0"/>
        <v>1101842</v>
      </c>
      <c r="G28" s="34">
        <f t="shared" si="0"/>
        <v>985943</v>
      </c>
      <c r="H28" s="34">
        <f t="shared" si="0"/>
        <v>1015172</v>
      </c>
      <c r="I28" s="34">
        <f t="shared" si="0"/>
        <v>1079537</v>
      </c>
      <c r="J28" s="34">
        <f t="shared" si="0"/>
        <v>931067</v>
      </c>
      <c r="K28" s="34">
        <f t="shared" si="0"/>
        <v>933248</v>
      </c>
      <c r="L28" s="34">
        <f t="shared" si="0"/>
        <v>910200</v>
      </c>
      <c r="M28" s="34">
        <f t="shared" si="0"/>
        <v>815916</v>
      </c>
      <c r="N28" s="34">
        <f t="shared" si="0"/>
        <v>843400</v>
      </c>
      <c r="O28" s="34">
        <f t="shared" si="0"/>
        <v>789770</v>
      </c>
      <c r="P28" s="34">
        <f t="shared" si="0"/>
        <v>840148</v>
      </c>
      <c r="Q28" s="34">
        <f t="shared" si="0"/>
        <v>827405</v>
      </c>
      <c r="R28" s="34">
        <f t="shared" si="0"/>
        <v>852269</v>
      </c>
      <c r="S28" s="34">
        <f t="shared" si="0"/>
        <v>844221</v>
      </c>
      <c r="T28" s="34">
        <f t="shared" si="0"/>
        <v>769667</v>
      </c>
      <c r="U28" s="34">
        <f t="shared" si="0"/>
        <v>847717</v>
      </c>
      <c r="V28" s="34">
        <f t="shared" si="0"/>
        <v>850997</v>
      </c>
      <c r="W28" s="34">
        <f t="shared" si="0"/>
        <v>943566</v>
      </c>
      <c r="X28" s="34">
        <f t="shared" si="0"/>
        <v>763644</v>
      </c>
      <c r="Y28" s="34">
        <f t="shared" si="0"/>
        <v>852083</v>
      </c>
      <c r="Z28" s="34">
        <f t="shared" si="0"/>
        <v>936842</v>
      </c>
      <c r="AA28" s="34">
        <f t="shared" si="0"/>
        <v>739964</v>
      </c>
      <c r="AB28" s="34">
        <f t="shared" si="0"/>
        <v>805008</v>
      </c>
      <c r="AC28" s="34">
        <f t="shared" si="0"/>
        <v>846595</v>
      </c>
      <c r="AD28" s="34">
        <f t="shared" si="0"/>
        <v>809635</v>
      </c>
      <c r="AE28" s="34">
        <f t="shared" si="0"/>
        <v>742491</v>
      </c>
      <c r="AF28" s="34">
        <f t="shared" si="0"/>
        <v>742959</v>
      </c>
      <c r="AG28" s="34">
        <f t="shared" si="0"/>
        <v>681121</v>
      </c>
      <c r="AH28" s="34">
        <f>SUM(AH2:AH8)</f>
        <v>776265</v>
      </c>
      <c r="AI28" s="34">
        <f>SUM(AI2:AI8)</f>
        <v>645261</v>
      </c>
      <c r="AJ28" s="34">
        <f>SUM(AJ2:AJ8)</f>
        <v>648641</v>
      </c>
    </row>
    <row r="29" spans="1:36" ht="15.95" customHeight="1">
      <c r="A29" s="35" t="s">
        <v>25</v>
      </c>
      <c r="B29" s="36" t="s">
        <v>26</v>
      </c>
      <c r="C29" s="21">
        <f>SUM(C9:C14)</f>
        <v>1212201</v>
      </c>
      <c r="D29" s="22">
        <f t="shared" ref="D29:AG29" si="1">SUM(D9:D14)</f>
        <v>1334461</v>
      </c>
      <c r="E29" s="22">
        <f t="shared" si="1"/>
        <v>1270183</v>
      </c>
      <c r="F29" s="22">
        <f t="shared" si="1"/>
        <v>1258513</v>
      </c>
      <c r="G29" s="22">
        <f t="shared" si="1"/>
        <v>1143790</v>
      </c>
      <c r="H29" s="22">
        <f t="shared" si="1"/>
        <v>1192584</v>
      </c>
      <c r="I29" s="22">
        <f t="shared" si="1"/>
        <v>1267590</v>
      </c>
      <c r="J29" s="22">
        <f t="shared" si="1"/>
        <v>1104721</v>
      </c>
      <c r="K29" s="22">
        <f t="shared" si="1"/>
        <v>1111297</v>
      </c>
      <c r="L29" s="22">
        <f t="shared" si="1"/>
        <v>1084834</v>
      </c>
      <c r="M29" s="22">
        <f t="shared" si="1"/>
        <v>980019</v>
      </c>
      <c r="N29" s="22">
        <f t="shared" si="1"/>
        <v>1025192</v>
      </c>
      <c r="O29" s="22">
        <f t="shared" si="1"/>
        <v>950913</v>
      </c>
      <c r="P29" s="22">
        <f t="shared" si="1"/>
        <v>995254</v>
      </c>
      <c r="Q29" s="22">
        <f t="shared" si="1"/>
        <v>970408</v>
      </c>
      <c r="R29" s="22">
        <f t="shared" si="1"/>
        <v>1002568</v>
      </c>
      <c r="S29" s="22">
        <f t="shared" si="1"/>
        <v>993590</v>
      </c>
      <c r="T29" s="22">
        <f t="shared" si="1"/>
        <v>883254</v>
      </c>
      <c r="U29" s="22">
        <f t="shared" si="1"/>
        <v>957083</v>
      </c>
      <c r="V29" s="22">
        <f t="shared" si="1"/>
        <v>936178</v>
      </c>
      <c r="W29" s="22">
        <f t="shared" si="1"/>
        <v>991936</v>
      </c>
      <c r="X29" s="22">
        <f t="shared" si="1"/>
        <v>758990</v>
      </c>
      <c r="Y29" s="22">
        <f t="shared" si="1"/>
        <v>805599</v>
      </c>
      <c r="Z29" s="22">
        <f t="shared" si="1"/>
        <v>845535</v>
      </c>
      <c r="AA29" s="22">
        <f t="shared" si="1"/>
        <v>637841</v>
      </c>
      <c r="AB29" s="22">
        <f t="shared" si="1"/>
        <v>687665</v>
      </c>
      <c r="AC29" s="22">
        <f t="shared" si="1"/>
        <v>719284</v>
      </c>
      <c r="AD29" s="22">
        <f t="shared" si="1"/>
        <v>690097</v>
      </c>
      <c r="AE29" s="22">
        <f t="shared" si="1"/>
        <v>641525</v>
      </c>
      <c r="AF29" s="22">
        <f t="shared" si="1"/>
        <v>651466</v>
      </c>
      <c r="AG29" s="22">
        <f t="shared" si="1"/>
        <v>590047</v>
      </c>
      <c r="AH29" s="22">
        <f>SUM(AH9:AH14)</f>
        <v>660176</v>
      </c>
      <c r="AI29" s="22">
        <f>SUM(AI9:AI14)</f>
        <v>571303</v>
      </c>
      <c r="AJ29" s="22">
        <f>SUM(AJ9:AJ14)</f>
        <v>580756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386085</v>
      </c>
      <c r="D30" s="22">
        <f t="shared" si="2"/>
        <v>470195</v>
      </c>
      <c r="E30" s="22">
        <f t="shared" si="2"/>
        <v>497833</v>
      </c>
      <c r="F30" s="22">
        <f t="shared" si="2"/>
        <v>532030</v>
      </c>
      <c r="G30" s="22">
        <f t="shared" si="2"/>
        <v>540962</v>
      </c>
      <c r="H30" s="22">
        <f t="shared" si="2"/>
        <v>640283</v>
      </c>
      <c r="I30" s="22">
        <f t="shared" si="2"/>
        <v>743182</v>
      </c>
      <c r="J30" s="22">
        <f t="shared" si="2"/>
        <v>716745</v>
      </c>
      <c r="K30" s="22">
        <f t="shared" si="2"/>
        <v>772420</v>
      </c>
      <c r="L30" s="22">
        <f t="shared" si="2"/>
        <v>819220</v>
      </c>
      <c r="M30" s="22">
        <f t="shared" si="2"/>
        <v>793827</v>
      </c>
      <c r="N30" s="22">
        <f t="shared" si="2"/>
        <v>874569</v>
      </c>
      <c r="O30" s="22">
        <f t="shared" si="2"/>
        <v>851384</v>
      </c>
      <c r="P30" s="22">
        <f t="shared" si="2"/>
        <v>934250</v>
      </c>
      <c r="Q30" s="22">
        <f t="shared" si="2"/>
        <v>949846</v>
      </c>
      <c r="R30" s="22">
        <f t="shared" si="2"/>
        <v>1015246</v>
      </c>
      <c r="S30" s="22">
        <f t="shared" si="2"/>
        <v>1079329</v>
      </c>
      <c r="T30" s="22">
        <f t="shared" si="2"/>
        <v>1152782</v>
      </c>
      <c r="U30" s="22">
        <f t="shared" si="2"/>
        <v>1465969</v>
      </c>
      <c r="V30" s="22">
        <f t="shared" si="2"/>
        <v>1626846</v>
      </c>
      <c r="W30" s="22">
        <f t="shared" si="2"/>
        <v>1739358</v>
      </c>
      <c r="X30" s="22">
        <f t="shared" si="2"/>
        <v>1719544</v>
      </c>
      <c r="Y30" s="22">
        <f t="shared" si="2"/>
        <v>2044272</v>
      </c>
      <c r="Z30" s="22">
        <f t="shared" si="2"/>
        <v>2286328</v>
      </c>
      <c r="AA30" s="22">
        <f t="shared" si="2"/>
        <v>2026313</v>
      </c>
      <c r="AB30" s="22">
        <f t="shared" si="2"/>
        <v>2051416</v>
      </c>
      <c r="AC30" s="22">
        <f t="shared" si="2"/>
        <v>2247671</v>
      </c>
      <c r="AD30" s="22">
        <f t="shared" si="2"/>
        <v>2382389</v>
      </c>
      <c r="AE30" s="22">
        <f t="shared" si="2"/>
        <v>2297236</v>
      </c>
      <c r="AF30" s="22">
        <f t="shared" si="2"/>
        <v>2517702</v>
      </c>
      <c r="AG30" s="22">
        <f t="shared" si="2"/>
        <v>2549017</v>
      </c>
      <c r="AH30" s="22">
        <f>SUM(AH15:AH24)</f>
        <v>2919365</v>
      </c>
      <c r="AI30" s="22">
        <f>SUM(AI15:AI24)</f>
        <v>2703241</v>
      </c>
      <c r="AJ30" s="22">
        <f>SUM(AJ15:AJ24)</f>
        <v>2894160</v>
      </c>
    </row>
    <row r="31" spans="1:36" ht="15.95" customHeight="1">
      <c r="A31" s="37" t="s">
        <v>29</v>
      </c>
      <c r="B31" s="38" t="s">
        <v>30</v>
      </c>
      <c r="C31" s="25">
        <f t="shared" ref="C31:AG31" si="3">SUM(C25:C26)</f>
        <v>410511</v>
      </c>
      <c r="D31" s="26">
        <f t="shared" si="3"/>
        <v>410851</v>
      </c>
      <c r="E31" s="26">
        <f t="shared" si="3"/>
        <v>424612</v>
      </c>
      <c r="F31" s="26">
        <f t="shared" si="3"/>
        <v>452540</v>
      </c>
      <c r="G31" s="26">
        <f t="shared" si="3"/>
        <v>439277</v>
      </c>
      <c r="H31" s="26">
        <f t="shared" si="3"/>
        <v>440106</v>
      </c>
      <c r="I31" s="26">
        <f t="shared" si="3"/>
        <v>516001</v>
      </c>
      <c r="J31" s="26">
        <f t="shared" si="3"/>
        <v>430676</v>
      </c>
      <c r="K31" s="26">
        <f t="shared" si="3"/>
        <v>428771</v>
      </c>
      <c r="L31" s="26">
        <f t="shared" si="3"/>
        <v>437067</v>
      </c>
      <c r="M31" s="26">
        <f t="shared" si="3"/>
        <v>501628</v>
      </c>
      <c r="N31" s="26">
        <f t="shared" si="3"/>
        <v>526210</v>
      </c>
      <c r="O31" s="26">
        <f t="shared" si="3"/>
        <v>578951</v>
      </c>
      <c r="P31" s="26">
        <f t="shared" si="3"/>
        <v>609485</v>
      </c>
      <c r="Q31" s="26">
        <f t="shared" si="3"/>
        <v>652434</v>
      </c>
      <c r="R31" s="26">
        <f t="shared" si="3"/>
        <v>674007</v>
      </c>
      <c r="S31" s="26">
        <f t="shared" si="3"/>
        <v>728371</v>
      </c>
      <c r="T31" s="26">
        <f t="shared" si="3"/>
        <v>778726</v>
      </c>
      <c r="U31" s="26">
        <f t="shared" si="3"/>
        <v>799003</v>
      </c>
      <c r="V31" s="26">
        <f t="shared" si="3"/>
        <v>849286</v>
      </c>
      <c r="W31" s="26">
        <f t="shared" si="3"/>
        <v>940364</v>
      </c>
      <c r="X31" s="26">
        <f t="shared" si="3"/>
        <v>927143</v>
      </c>
      <c r="Y31" s="26">
        <f t="shared" si="3"/>
        <v>968996</v>
      </c>
      <c r="Z31" s="26">
        <f t="shared" si="3"/>
        <v>1051323</v>
      </c>
      <c r="AA31" s="26">
        <f t="shared" si="3"/>
        <v>1064895</v>
      </c>
      <c r="AB31" s="26">
        <f t="shared" si="3"/>
        <v>1076310</v>
      </c>
      <c r="AC31" s="26">
        <f t="shared" si="3"/>
        <v>1204616</v>
      </c>
      <c r="AD31" s="26">
        <f t="shared" si="3"/>
        <v>1233758</v>
      </c>
      <c r="AE31" s="26">
        <f t="shared" si="3"/>
        <v>1183260</v>
      </c>
      <c r="AF31" s="26">
        <f t="shared" si="3"/>
        <v>1172046</v>
      </c>
      <c r="AG31" s="26">
        <f t="shared" si="3"/>
        <v>1204981</v>
      </c>
      <c r="AH31" s="26">
        <f>SUM(AH25:AH26)</f>
        <v>1456337</v>
      </c>
      <c r="AI31" s="26">
        <f>SUM(AI25:AI26)</f>
        <v>1360822</v>
      </c>
      <c r="AJ31" s="26">
        <f>SUM(AJ25:AJ26)</f>
        <v>1389501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AG33" si="4">SUM(C28:C31)</f>
        <v>3137153</v>
      </c>
      <c r="D33" s="41">
        <f t="shared" si="4"/>
        <v>3431197</v>
      </c>
      <c r="E33" s="41">
        <f t="shared" si="4"/>
        <v>3325676</v>
      </c>
      <c r="F33" s="41">
        <f t="shared" si="4"/>
        <v>3344925</v>
      </c>
      <c r="G33" s="41">
        <f t="shared" si="4"/>
        <v>3109972</v>
      </c>
      <c r="H33" s="41">
        <f t="shared" si="4"/>
        <v>3288145</v>
      </c>
      <c r="I33" s="41">
        <f t="shared" si="4"/>
        <v>3606310</v>
      </c>
      <c r="J33" s="41">
        <f t="shared" si="4"/>
        <v>3183209</v>
      </c>
      <c r="K33" s="41">
        <f t="shared" si="4"/>
        <v>3245736</v>
      </c>
      <c r="L33" s="41">
        <f t="shared" si="4"/>
        <v>3251321</v>
      </c>
      <c r="M33" s="41">
        <f t="shared" si="4"/>
        <v>3091390</v>
      </c>
      <c r="N33" s="41">
        <f t="shared" si="4"/>
        <v>3269371</v>
      </c>
      <c r="O33" s="41">
        <f t="shared" si="4"/>
        <v>3171018</v>
      </c>
      <c r="P33" s="41">
        <f t="shared" si="4"/>
        <v>3379137</v>
      </c>
      <c r="Q33" s="41">
        <f t="shared" si="4"/>
        <v>3400093</v>
      </c>
      <c r="R33" s="41">
        <f t="shared" si="4"/>
        <v>3544090</v>
      </c>
      <c r="S33" s="41">
        <f t="shared" si="4"/>
        <v>3645511</v>
      </c>
      <c r="T33" s="41">
        <f t="shared" si="4"/>
        <v>3584429</v>
      </c>
      <c r="U33" s="41">
        <f t="shared" si="4"/>
        <v>4069772</v>
      </c>
      <c r="V33" s="41">
        <f t="shared" si="4"/>
        <v>4263307</v>
      </c>
      <c r="W33" s="41">
        <f t="shared" si="4"/>
        <v>4615224</v>
      </c>
      <c r="X33" s="41">
        <f t="shared" si="4"/>
        <v>4169321</v>
      </c>
      <c r="Y33" s="41">
        <f t="shared" si="4"/>
        <v>4670950</v>
      </c>
      <c r="Z33" s="41">
        <f t="shared" si="4"/>
        <v>5120028</v>
      </c>
      <c r="AA33" s="41">
        <f t="shared" si="4"/>
        <v>4469013</v>
      </c>
      <c r="AB33" s="41">
        <f t="shared" si="4"/>
        <v>4620399</v>
      </c>
      <c r="AC33" s="41">
        <f t="shared" si="4"/>
        <v>5018166</v>
      </c>
      <c r="AD33" s="41">
        <f t="shared" si="4"/>
        <v>5115879</v>
      </c>
      <c r="AE33" s="41">
        <f t="shared" si="4"/>
        <v>4864512</v>
      </c>
      <c r="AF33" s="41">
        <f t="shared" si="4"/>
        <v>5084173</v>
      </c>
      <c r="AG33" s="41">
        <f t="shared" si="4"/>
        <v>5025166</v>
      </c>
      <c r="AH33" s="41">
        <f>SUM(AH28:AH31)</f>
        <v>5812143</v>
      </c>
      <c r="AI33" s="41">
        <f>SUM(AI28:AI31)</f>
        <v>5280627</v>
      </c>
      <c r="AJ33" s="41">
        <f>SUM(AJ28:AJ31)</f>
        <v>5513058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15.95" customHeight="1">
      <c r="A35" s="31" t="s">
        <v>31</v>
      </c>
      <c r="B35" s="44" t="s">
        <v>83</v>
      </c>
      <c r="C35" s="34">
        <f>C33-C26</f>
        <v>2901648</v>
      </c>
      <c r="D35" s="34">
        <f t="shared" ref="D35:AG35" si="5">D33-D26</f>
        <v>3193626</v>
      </c>
      <c r="E35" s="34">
        <f t="shared" si="5"/>
        <v>3087073</v>
      </c>
      <c r="F35" s="34">
        <f t="shared" si="5"/>
        <v>3106322</v>
      </c>
      <c r="G35" s="34">
        <f t="shared" si="5"/>
        <v>2877566</v>
      </c>
      <c r="H35" s="34">
        <f t="shared" si="5"/>
        <v>3052606</v>
      </c>
      <c r="I35" s="34">
        <f t="shared" si="5"/>
        <v>3367978</v>
      </c>
      <c r="J35" s="34">
        <f t="shared" si="5"/>
        <v>2938573</v>
      </c>
      <c r="K35" s="34">
        <f t="shared" si="5"/>
        <v>2991598</v>
      </c>
      <c r="L35" s="34">
        <f t="shared" si="5"/>
        <v>2978518</v>
      </c>
      <c r="M35" s="34">
        <f t="shared" si="5"/>
        <v>2795152</v>
      </c>
      <c r="N35" s="34">
        <f t="shared" si="5"/>
        <v>2959521</v>
      </c>
      <c r="O35" s="34">
        <f t="shared" si="5"/>
        <v>2850203</v>
      </c>
      <c r="P35" s="34">
        <f t="shared" si="5"/>
        <v>3059516</v>
      </c>
      <c r="Q35" s="34">
        <f t="shared" si="5"/>
        <v>3062961</v>
      </c>
      <c r="R35" s="34">
        <f t="shared" si="5"/>
        <v>3194837</v>
      </c>
      <c r="S35" s="34">
        <f t="shared" si="5"/>
        <v>3259399</v>
      </c>
      <c r="T35" s="34">
        <f t="shared" si="5"/>
        <v>3208082</v>
      </c>
      <c r="U35" s="34">
        <f t="shared" si="5"/>
        <v>3690513</v>
      </c>
      <c r="V35" s="34">
        <f t="shared" si="5"/>
        <v>3886600</v>
      </c>
      <c r="W35" s="34">
        <f t="shared" si="5"/>
        <v>4228459</v>
      </c>
      <c r="X35" s="34">
        <f t="shared" si="5"/>
        <v>3785983</v>
      </c>
      <c r="Y35" s="34">
        <f t="shared" si="5"/>
        <v>4276340</v>
      </c>
      <c r="Z35" s="34">
        <f t="shared" si="5"/>
        <v>4709668</v>
      </c>
      <c r="AA35" s="34">
        <f t="shared" si="5"/>
        <v>4056229</v>
      </c>
      <c r="AB35" s="45">
        <f t="shared" si="5"/>
        <v>4199784</v>
      </c>
      <c r="AC35" s="45">
        <f t="shared" si="5"/>
        <v>4584482</v>
      </c>
      <c r="AD35" s="45">
        <f t="shared" si="5"/>
        <v>4682085</v>
      </c>
      <c r="AE35" s="45">
        <f t="shared" si="5"/>
        <v>4427402</v>
      </c>
      <c r="AF35" s="45">
        <f t="shared" si="5"/>
        <v>4645150</v>
      </c>
      <c r="AG35" s="45">
        <f t="shared" si="5"/>
        <v>4584816</v>
      </c>
      <c r="AH35" s="45">
        <f>AH33-AH26</f>
        <v>5376657</v>
      </c>
      <c r="AI35" s="45">
        <f>AI33-AI26</f>
        <v>4863881</v>
      </c>
      <c r="AJ35" s="45">
        <f>AJ33-AJ26</f>
        <v>5089021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61" orientation="landscape" r:id="rId1"/>
  <headerFooter alignWithMargins="0">
    <oddHeader>&amp;LSchweizerische Holzenergiestatistik EJ2023
&amp;C&amp;"Arial,Fett"&amp;12Brennstoffumsatz/-input&amp;"Arial,Standard"
&amp;10(in Kubikmeter, effektive Jahreswerte)&amp;R&amp;"Arial,Standard"Tabelle J</oddHeader>
    <oddFooter>&amp;R24.06.2024</oddFooter>
  </headerFooter>
  <customProperties>
    <customPr name="EpmWorksheetKeyString_GUID" r:id="rId2"/>
  </customPropertie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0">
    <pageSetUpPr fitToPage="1"/>
  </sheetPr>
  <dimension ref="A1:AJ35"/>
  <sheetViews>
    <sheetView view="pageLayout" topLeftCell="A13" zoomScale="85" zoomScaleNormal="80" zoomScalePageLayoutView="85" workbookViewId="0">
      <selection activeCell="B31" sqref="B31"/>
    </sheetView>
  </sheetViews>
  <sheetFormatPr baseColWidth="10" defaultColWidth="11.42578125" defaultRowHeight="12"/>
  <cols>
    <col min="1" max="1" width="5.28515625" style="17" customWidth="1"/>
    <col min="2" max="2" width="32.85546875" style="17" customWidth="1"/>
    <col min="3" max="3" width="8.28515625" style="17" customWidth="1"/>
    <col min="4" max="7" width="8.28515625" style="17" hidden="1" customWidth="1"/>
    <col min="8" max="8" width="8.28515625" style="17" customWidth="1"/>
    <col min="9" max="12" width="8.28515625" style="17" hidden="1" customWidth="1"/>
    <col min="13" max="13" width="8.28515625" style="17" customWidth="1"/>
    <col min="14" max="17" width="8.28515625" style="17" hidden="1" customWidth="1"/>
    <col min="18" max="32" width="8.28515625" style="17" customWidth="1"/>
    <col min="33" max="33" width="6.7109375" style="17" customWidth="1"/>
    <col min="34" max="36" width="8.42578125" style="17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226</v>
      </c>
      <c r="D2" s="34">
        <v>266</v>
      </c>
      <c r="E2" s="34">
        <v>265</v>
      </c>
      <c r="F2" s="34">
        <v>271</v>
      </c>
      <c r="G2" s="34">
        <v>252</v>
      </c>
      <c r="H2" s="34">
        <v>270</v>
      </c>
      <c r="I2" s="34">
        <v>283</v>
      </c>
      <c r="J2" s="34">
        <v>240</v>
      </c>
      <c r="K2" s="34">
        <v>235</v>
      </c>
      <c r="L2" s="34">
        <v>224</v>
      </c>
      <c r="M2" s="34">
        <v>195</v>
      </c>
      <c r="N2" s="34">
        <v>202</v>
      </c>
      <c r="O2" s="34">
        <v>186</v>
      </c>
      <c r="P2" s="34">
        <v>191</v>
      </c>
      <c r="Q2" s="34">
        <v>181</v>
      </c>
      <c r="R2" s="34">
        <v>181</v>
      </c>
      <c r="S2" s="34">
        <v>176</v>
      </c>
      <c r="T2" s="34">
        <v>159</v>
      </c>
      <c r="U2" s="34">
        <v>165</v>
      </c>
      <c r="V2" s="34">
        <v>143</v>
      </c>
      <c r="W2" s="34">
        <v>124</v>
      </c>
      <c r="X2" s="34">
        <v>87</v>
      </c>
      <c r="Y2" s="34">
        <v>84</v>
      </c>
      <c r="Z2" s="34">
        <v>84</v>
      </c>
      <c r="AA2" s="34">
        <v>62</v>
      </c>
      <c r="AB2" s="34">
        <v>64</v>
      </c>
      <c r="AC2" s="34">
        <v>68</v>
      </c>
      <c r="AD2" s="34">
        <v>67</v>
      </c>
      <c r="AE2" s="34">
        <v>62</v>
      </c>
      <c r="AF2" s="34">
        <v>62</v>
      </c>
      <c r="AG2" s="34">
        <v>58</v>
      </c>
      <c r="AH2" s="34">
        <v>59</v>
      </c>
      <c r="AI2" s="34">
        <v>42</v>
      </c>
      <c r="AJ2" s="34">
        <v>40</v>
      </c>
    </row>
    <row r="3" spans="1:36" ht="14.1" customHeight="1">
      <c r="A3" s="19">
        <v>2</v>
      </c>
      <c r="B3" s="20" t="s">
        <v>10</v>
      </c>
      <c r="C3" s="21">
        <v>258</v>
      </c>
      <c r="D3" s="22">
        <v>352</v>
      </c>
      <c r="E3" s="22">
        <v>398</v>
      </c>
      <c r="F3" s="22">
        <v>453</v>
      </c>
      <c r="G3" s="22">
        <v>461</v>
      </c>
      <c r="H3" s="22">
        <v>545</v>
      </c>
      <c r="I3" s="22">
        <v>657</v>
      </c>
      <c r="J3" s="22">
        <v>639</v>
      </c>
      <c r="K3" s="22">
        <v>722</v>
      </c>
      <c r="L3" s="22">
        <v>777</v>
      </c>
      <c r="M3" s="22">
        <v>766</v>
      </c>
      <c r="N3" s="22">
        <v>846</v>
      </c>
      <c r="O3" s="22">
        <v>822</v>
      </c>
      <c r="P3" s="22">
        <v>897</v>
      </c>
      <c r="Q3" s="22">
        <v>907</v>
      </c>
      <c r="R3" s="22">
        <v>953</v>
      </c>
      <c r="S3" s="22">
        <v>983</v>
      </c>
      <c r="T3" s="22">
        <v>930</v>
      </c>
      <c r="U3" s="22">
        <v>1061</v>
      </c>
      <c r="V3" s="22">
        <v>1096</v>
      </c>
      <c r="W3" s="22">
        <v>1211</v>
      </c>
      <c r="X3" s="22">
        <v>969</v>
      </c>
      <c r="Y3" s="22">
        <v>1060</v>
      </c>
      <c r="Z3" s="22">
        <v>1146</v>
      </c>
      <c r="AA3" s="22">
        <v>887</v>
      </c>
      <c r="AB3" s="22">
        <v>933</v>
      </c>
      <c r="AC3" s="22">
        <v>941</v>
      </c>
      <c r="AD3" s="22">
        <v>865</v>
      </c>
      <c r="AE3" s="22">
        <v>759</v>
      </c>
      <c r="AF3" s="22">
        <v>735</v>
      </c>
      <c r="AG3" s="22">
        <v>649</v>
      </c>
      <c r="AH3" s="22">
        <v>721</v>
      </c>
      <c r="AI3" s="22">
        <v>582</v>
      </c>
      <c r="AJ3" s="22">
        <v>569</v>
      </c>
    </row>
    <row r="4" spans="1:36" ht="14.1" customHeight="1">
      <c r="A4" s="19">
        <v>3</v>
      </c>
      <c r="B4" s="20" t="s">
        <v>11</v>
      </c>
      <c r="C4" s="21">
        <v>1144</v>
      </c>
      <c r="D4" s="22">
        <v>1395</v>
      </c>
      <c r="E4" s="22">
        <v>1455</v>
      </c>
      <c r="F4" s="22">
        <v>1551</v>
      </c>
      <c r="G4" s="22">
        <v>1540</v>
      </c>
      <c r="H4" s="22">
        <v>1769</v>
      </c>
      <c r="I4" s="22">
        <v>2032</v>
      </c>
      <c r="J4" s="22">
        <v>1927</v>
      </c>
      <c r="K4" s="22">
        <v>2141</v>
      </c>
      <c r="L4" s="22">
        <v>2260</v>
      </c>
      <c r="M4" s="22">
        <v>2148</v>
      </c>
      <c r="N4" s="22">
        <v>2248</v>
      </c>
      <c r="O4" s="22">
        <v>2213</v>
      </c>
      <c r="P4" s="22">
        <v>2482</v>
      </c>
      <c r="Q4" s="22">
        <v>2567</v>
      </c>
      <c r="R4" s="22">
        <v>2789</v>
      </c>
      <c r="S4" s="22">
        <v>2937</v>
      </c>
      <c r="T4" s="22">
        <v>2825</v>
      </c>
      <c r="U4" s="22">
        <v>3262</v>
      </c>
      <c r="V4" s="22">
        <v>3396</v>
      </c>
      <c r="W4" s="22">
        <v>3879</v>
      </c>
      <c r="X4" s="22">
        <v>3174</v>
      </c>
      <c r="Y4" s="22">
        <v>3547</v>
      </c>
      <c r="Z4" s="22">
        <v>3924</v>
      </c>
      <c r="AA4" s="22">
        <v>3094</v>
      </c>
      <c r="AB4" s="22">
        <v>3370</v>
      </c>
      <c r="AC4" s="22">
        <v>3572</v>
      </c>
      <c r="AD4" s="22">
        <v>3429</v>
      </c>
      <c r="AE4" s="22">
        <v>3131</v>
      </c>
      <c r="AF4" s="22">
        <v>3103</v>
      </c>
      <c r="AG4" s="22">
        <v>2829</v>
      </c>
      <c r="AH4" s="22">
        <v>3170</v>
      </c>
      <c r="AI4" s="22">
        <v>2594</v>
      </c>
      <c r="AJ4" s="22">
        <v>2551</v>
      </c>
    </row>
    <row r="5" spans="1:36" ht="14.1" customHeight="1">
      <c r="A5" s="19" t="s">
        <v>68</v>
      </c>
      <c r="B5" s="20" t="s">
        <v>12</v>
      </c>
      <c r="C5" s="21">
        <v>1830</v>
      </c>
      <c r="D5" s="22">
        <v>1970</v>
      </c>
      <c r="E5" s="22">
        <v>1836</v>
      </c>
      <c r="F5" s="22">
        <v>1798</v>
      </c>
      <c r="G5" s="22">
        <v>1608</v>
      </c>
      <c r="H5" s="22">
        <v>1552</v>
      </c>
      <c r="I5" s="22">
        <v>1652</v>
      </c>
      <c r="J5" s="22">
        <v>1397</v>
      </c>
      <c r="K5" s="22">
        <v>1322</v>
      </c>
      <c r="L5" s="22">
        <v>1211</v>
      </c>
      <c r="M5" s="22">
        <v>1012</v>
      </c>
      <c r="N5" s="22">
        <v>884</v>
      </c>
      <c r="O5" s="22">
        <v>727</v>
      </c>
      <c r="P5" s="22">
        <v>702</v>
      </c>
      <c r="Q5" s="22">
        <v>630</v>
      </c>
      <c r="R5" s="22">
        <v>584</v>
      </c>
      <c r="S5" s="22">
        <v>508</v>
      </c>
      <c r="T5" s="22">
        <v>398</v>
      </c>
      <c r="U5" s="22">
        <v>356</v>
      </c>
      <c r="V5" s="22">
        <v>290</v>
      </c>
      <c r="W5" s="22">
        <v>254</v>
      </c>
      <c r="X5" s="22">
        <v>185</v>
      </c>
      <c r="Y5" s="22">
        <v>184</v>
      </c>
      <c r="Z5" s="22">
        <v>177</v>
      </c>
      <c r="AA5" s="22">
        <v>120</v>
      </c>
      <c r="AB5" s="22">
        <v>113</v>
      </c>
      <c r="AC5" s="22">
        <v>103</v>
      </c>
      <c r="AD5" s="22">
        <v>81</v>
      </c>
      <c r="AE5" s="22">
        <v>74</v>
      </c>
      <c r="AF5" s="22">
        <v>74</v>
      </c>
      <c r="AG5" s="22">
        <v>64</v>
      </c>
      <c r="AH5" s="22">
        <v>74</v>
      </c>
      <c r="AI5" s="22">
        <v>67</v>
      </c>
      <c r="AJ5" s="22">
        <v>72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</v>
      </c>
      <c r="L6" s="22">
        <v>4</v>
      </c>
      <c r="M6" s="22">
        <v>7</v>
      </c>
      <c r="N6" s="22">
        <v>12</v>
      </c>
      <c r="O6" s="22">
        <v>19</v>
      </c>
      <c r="P6" s="22">
        <v>27</v>
      </c>
      <c r="Q6" s="22">
        <v>36</v>
      </c>
      <c r="R6" s="22">
        <v>48</v>
      </c>
      <c r="S6" s="22">
        <v>67</v>
      </c>
      <c r="T6" s="22">
        <v>76</v>
      </c>
      <c r="U6" s="22">
        <v>101</v>
      </c>
      <c r="V6" s="22">
        <v>118</v>
      </c>
      <c r="W6" s="22">
        <v>151</v>
      </c>
      <c r="X6" s="22">
        <v>135</v>
      </c>
      <c r="Y6" s="22">
        <v>163</v>
      </c>
      <c r="Z6" s="22">
        <v>190</v>
      </c>
      <c r="AA6" s="22">
        <v>159</v>
      </c>
      <c r="AB6" s="22">
        <v>181</v>
      </c>
      <c r="AC6" s="22">
        <v>199</v>
      </c>
      <c r="AD6" s="22">
        <v>196</v>
      </c>
      <c r="AE6" s="22">
        <v>186</v>
      </c>
      <c r="AF6" s="22">
        <v>187</v>
      </c>
      <c r="AG6" s="22">
        <v>175</v>
      </c>
      <c r="AH6" s="22">
        <v>198</v>
      </c>
      <c r="AI6" s="22">
        <v>166</v>
      </c>
      <c r="AJ6" s="22">
        <v>170</v>
      </c>
    </row>
    <row r="7" spans="1:36" ht="14.1" customHeight="1">
      <c r="A7" s="19">
        <v>5</v>
      </c>
      <c r="B7" s="20" t="s">
        <v>13</v>
      </c>
      <c r="C7" s="21">
        <v>4041</v>
      </c>
      <c r="D7" s="22">
        <v>4246</v>
      </c>
      <c r="E7" s="22">
        <v>3868</v>
      </c>
      <c r="F7" s="22">
        <v>3689</v>
      </c>
      <c r="G7" s="22">
        <v>3225</v>
      </c>
      <c r="H7" s="22">
        <v>3300</v>
      </c>
      <c r="I7" s="22">
        <v>3449</v>
      </c>
      <c r="J7" s="22">
        <v>2942</v>
      </c>
      <c r="K7" s="22">
        <v>2928</v>
      </c>
      <c r="L7" s="22">
        <v>2861</v>
      </c>
      <c r="M7" s="22">
        <v>2561</v>
      </c>
      <c r="N7" s="22">
        <v>2737</v>
      </c>
      <c r="O7" s="22">
        <v>2574</v>
      </c>
      <c r="P7" s="22">
        <v>2727</v>
      </c>
      <c r="Q7" s="22">
        <v>2669</v>
      </c>
      <c r="R7" s="22">
        <v>2710</v>
      </c>
      <c r="S7" s="22">
        <v>2688</v>
      </c>
      <c r="T7" s="22">
        <v>2449</v>
      </c>
      <c r="U7" s="22">
        <v>2719</v>
      </c>
      <c r="V7" s="22">
        <v>2769</v>
      </c>
      <c r="W7" s="22">
        <v>3175</v>
      </c>
      <c r="X7" s="22">
        <v>2632</v>
      </c>
      <c r="Y7" s="22">
        <v>2996</v>
      </c>
      <c r="Z7" s="22">
        <v>3357</v>
      </c>
      <c r="AA7" s="22">
        <v>2723</v>
      </c>
      <c r="AB7" s="22">
        <v>3030</v>
      </c>
      <c r="AC7" s="22">
        <v>3246</v>
      </c>
      <c r="AD7" s="22">
        <v>3165</v>
      </c>
      <c r="AE7" s="22">
        <v>2962</v>
      </c>
      <c r="AF7" s="22">
        <v>3031</v>
      </c>
      <c r="AG7" s="22">
        <v>2833</v>
      </c>
      <c r="AH7" s="22">
        <v>3315</v>
      </c>
      <c r="AI7" s="22">
        <v>2813</v>
      </c>
      <c r="AJ7" s="22">
        <v>2918</v>
      </c>
    </row>
    <row r="8" spans="1:36" ht="14.1" customHeight="1">
      <c r="A8" s="19">
        <v>6</v>
      </c>
      <c r="B8" s="20" t="s">
        <v>14</v>
      </c>
      <c r="C8" s="21">
        <v>3877</v>
      </c>
      <c r="D8" s="22">
        <v>4038</v>
      </c>
      <c r="E8" s="22">
        <v>3620</v>
      </c>
      <c r="F8" s="22">
        <v>3372</v>
      </c>
      <c r="G8" s="22">
        <v>2885</v>
      </c>
      <c r="H8" s="22">
        <v>2840</v>
      </c>
      <c r="I8" s="22">
        <v>2865</v>
      </c>
      <c r="J8" s="22">
        <v>2297</v>
      </c>
      <c r="K8" s="22">
        <v>2126</v>
      </c>
      <c r="L8" s="22">
        <v>1912</v>
      </c>
      <c r="M8" s="22">
        <v>1611</v>
      </c>
      <c r="N8" s="22">
        <v>1653</v>
      </c>
      <c r="O8" s="22">
        <v>1499</v>
      </c>
      <c r="P8" s="22">
        <v>1531</v>
      </c>
      <c r="Q8" s="22">
        <v>1443</v>
      </c>
      <c r="R8" s="22">
        <v>1427</v>
      </c>
      <c r="S8" s="22">
        <v>1258</v>
      </c>
      <c r="T8" s="22">
        <v>1023</v>
      </c>
      <c r="U8" s="22">
        <v>999</v>
      </c>
      <c r="V8" s="22">
        <v>889</v>
      </c>
      <c r="W8" s="22">
        <v>854</v>
      </c>
      <c r="X8" s="22">
        <v>627</v>
      </c>
      <c r="Y8" s="22">
        <v>676</v>
      </c>
      <c r="Z8" s="22">
        <v>698</v>
      </c>
      <c r="AA8" s="22">
        <v>517</v>
      </c>
      <c r="AB8" s="22">
        <v>533</v>
      </c>
      <c r="AC8" s="22">
        <v>520</v>
      </c>
      <c r="AD8" s="22">
        <v>468</v>
      </c>
      <c r="AE8" s="22">
        <v>408</v>
      </c>
      <c r="AF8" s="22">
        <v>392</v>
      </c>
      <c r="AG8" s="22">
        <v>344</v>
      </c>
      <c r="AH8" s="22">
        <v>383</v>
      </c>
      <c r="AI8" s="22">
        <v>316</v>
      </c>
      <c r="AJ8" s="22">
        <v>293</v>
      </c>
    </row>
    <row r="9" spans="1:36" ht="14.1" customHeight="1">
      <c r="A9" s="19">
        <v>7</v>
      </c>
      <c r="B9" s="20" t="s">
        <v>15</v>
      </c>
      <c r="C9" s="21">
        <v>4643</v>
      </c>
      <c r="D9" s="22">
        <v>4982</v>
      </c>
      <c r="E9" s="22">
        <v>4637</v>
      </c>
      <c r="F9" s="22">
        <v>4523</v>
      </c>
      <c r="G9" s="22">
        <v>4044</v>
      </c>
      <c r="H9" s="22">
        <v>4177</v>
      </c>
      <c r="I9" s="22">
        <v>4346</v>
      </c>
      <c r="J9" s="22">
        <v>3698</v>
      </c>
      <c r="K9" s="22">
        <v>3659</v>
      </c>
      <c r="L9" s="22">
        <v>3522</v>
      </c>
      <c r="M9" s="22">
        <v>3126</v>
      </c>
      <c r="N9" s="22">
        <v>3178</v>
      </c>
      <c r="O9" s="22">
        <v>2845</v>
      </c>
      <c r="P9" s="22">
        <v>2867</v>
      </c>
      <c r="Q9" s="22">
        <v>2680</v>
      </c>
      <c r="R9" s="22">
        <v>2593</v>
      </c>
      <c r="S9" s="22">
        <v>2335</v>
      </c>
      <c r="T9" s="22">
        <v>1879</v>
      </c>
      <c r="U9" s="22">
        <v>1844</v>
      </c>
      <c r="V9" s="22">
        <v>1640</v>
      </c>
      <c r="W9" s="22">
        <v>1494</v>
      </c>
      <c r="X9" s="22">
        <v>994</v>
      </c>
      <c r="Y9" s="22">
        <v>891</v>
      </c>
      <c r="Z9" s="22">
        <v>756</v>
      </c>
      <c r="AA9" s="22">
        <v>461</v>
      </c>
      <c r="AB9" s="22">
        <v>473</v>
      </c>
      <c r="AC9" s="22">
        <v>472</v>
      </c>
      <c r="AD9" s="22">
        <v>432</v>
      </c>
      <c r="AE9" s="22">
        <v>384</v>
      </c>
      <c r="AF9" s="22">
        <v>371</v>
      </c>
      <c r="AG9" s="22">
        <v>331</v>
      </c>
      <c r="AH9" s="22">
        <v>365</v>
      </c>
      <c r="AI9" s="22">
        <v>301</v>
      </c>
      <c r="AJ9" s="22">
        <v>296</v>
      </c>
    </row>
    <row r="10" spans="1:36" ht="14.1" customHeight="1">
      <c r="A10" s="19">
        <v>8</v>
      </c>
      <c r="B10" s="20" t="s">
        <v>71</v>
      </c>
      <c r="C10" s="21">
        <v>5219</v>
      </c>
      <c r="D10" s="22">
        <v>5827</v>
      </c>
      <c r="E10" s="22">
        <v>5604</v>
      </c>
      <c r="F10" s="22">
        <v>5606</v>
      </c>
      <c r="G10" s="22">
        <v>5142</v>
      </c>
      <c r="H10" s="22">
        <v>5391</v>
      </c>
      <c r="I10" s="22">
        <v>5841</v>
      </c>
      <c r="J10" s="22">
        <v>5186</v>
      </c>
      <c r="K10" s="22">
        <v>5307</v>
      </c>
      <c r="L10" s="22">
        <v>5266</v>
      </c>
      <c r="M10" s="22">
        <v>4861</v>
      </c>
      <c r="N10" s="22">
        <v>5192</v>
      </c>
      <c r="O10" s="22">
        <v>4861</v>
      </c>
      <c r="P10" s="22">
        <v>5090</v>
      </c>
      <c r="Q10" s="22">
        <v>4951</v>
      </c>
      <c r="R10" s="22">
        <v>4995</v>
      </c>
      <c r="S10" s="22">
        <v>4785</v>
      </c>
      <c r="T10" s="22">
        <v>4228</v>
      </c>
      <c r="U10" s="22">
        <v>4519</v>
      </c>
      <c r="V10" s="22">
        <v>4360</v>
      </c>
      <c r="W10" s="22">
        <v>4488</v>
      </c>
      <c r="X10" s="22">
        <v>3327</v>
      </c>
      <c r="Y10" s="22">
        <v>3435</v>
      </c>
      <c r="Z10" s="22">
        <v>3491</v>
      </c>
      <c r="AA10" s="22">
        <v>2499</v>
      </c>
      <c r="AB10" s="22">
        <v>2637</v>
      </c>
      <c r="AC10" s="22">
        <v>2695</v>
      </c>
      <c r="AD10" s="22">
        <v>2532</v>
      </c>
      <c r="AE10" s="22">
        <v>2300</v>
      </c>
      <c r="AF10" s="22">
        <v>2306</v>
      </c>
      <c r="AG10" s="22">
        <v>2060</v>
      </c>
      <c r="AH10" s="22">
        <v>2253</v>
      </c>
      <c r="AI10" s="22">
        <v>1823</v>
      </c>
      <c r="AJ10" s="22">
        <v>1822</v>
      </c>
    </row>
    <row r="11" spans="1:36" ht="14.1" customHeight="1">
      <c r="A11" s="19">
        <v>9</v>
      </c>
      <c r="B11" s="20" t="s">
        <v>72</v>
      </c>
      <c r="C11" s="21">
        <v>88</v>
      </c>
      <c r="D11" s="22">
        <v>104</v>
      </c>
      <c r="E11" s="22">
        <v>112</v>
      </c>
      <c r="F11" s="22">
        <v>130</v>
      </c>
      <c r="G11" s="22">
        <v>139</v>
      </c>
      <c r="H11" s="22">
        <v>173</v>
      </c>
      <c r="I11" s="22">
        <v>210</v>
      </c>
      <c r="J11" s="22">
        <v>205</v>
      </c>
      <c r="K11" s="22">
        <v>227</v>
      </c>
      <c r="L11" s="22">
        <v>244</v>
      </c>
      <c r="M11" s="22">
        <v>244</v>
      </c>
      <c r="N11" s="22">
        <v>288</v>
      </c>
      <c r="O11" s="22">
        <v>289</v>
      </c>
      <c r="P11" s="22">
        <v>326</v>
      </c>
      <c r="Q11" s="22">
        <v>338</v>
      </c>
      <c r="R11" s="22">
        <v>362</v>
      </c>
      <c r="S11" s="22">
        <v>364</v>
      </c>
      <c r="T11" s="22">
        <v>341</v>
      </c>
      <c r="U11" s="22">
        <v>380</v>
      </c>
      <c r="V11" s="22">
        <v>383</v>
      </c>
      <c r="W11" s="22">
        <v>421</v>
      </c>
      <c r="X11" s="22">
        <v>354</v>
      </c>
      <c r="Y11" s="22">
        <v>388</v>
      </c>
      <c r="Z11" s="22">
        <v>410</v>
      </c>
      <c r="AA11" s="22">
        <v>321</v>
      </c>
      <c r="AB11" s="22">
        <v>333</v>
      </c>
      <c r="AC11" s="22">
        <v>337</v>
      </c>
      <c r="AD11" s="22">
        <v>320</v>
      </c>
      <c r="AE11" s="22">
        <v>297</v>
      </c>
      <c r="AF11" s="22">
        <v>290</v>
      </c>
      <c r="AG11" s="22">
        <v>260</v>
      </c>
      <c r="AH11" s="22">
        <v>270</v>
      </c>
      <c r="AI11" s="22">
        <v>216</v>
      </c>
      <c r="AJ11" s="22">
        <v>213</v>
      </c>
    </row>
    <row r="12" spans="1:36" ht="14.1" customHeight="1">
      <c r="A12" s="19">
        <v>10</v>
      </c>
      <c r="B12" s="20" t="s">
        <v>16</v>
      </c>
      <c r="C12" s="21">
        <v>1964</v>
      </c>
      <c r="D12" s="22">
        <v>2140</v>
      </c>
      <c r="E12" s="22">
        <v>2022</v>
      </c>
      <c r="F12" s="22">
        <v>1969</v>
      </c>
      <c r="G12" s="22">
        <v>1751</v>
      </c>
      <c r="H12" s="22">
        <v>1777</v>
      </c>
      <c r="I12" s="22">
        <v>1794</v>
      </c>
      <c r="J12" s="22">
        <v>1485</v>
      </c>
      <c r="K12" s="22">
        <v>1390</v>
      </c>
      <c r="L12" s="22">
        <v>1235</v>
      </c>
      <c r="M12" s="22">
        <v>977</v>
      </c>
      <c r="N12" s="22">
        <v>841</v>
      </c>
      <c r="O12" s="22">
        <v>664</v>
      </c>
      <c r="P12" s="22">
        <v>607</v>
      </c>
      <c r="Q12" s="22">
        <v>521</v>
      </c>
      <c r="R12" s="22">
        <v>480</v>
      </c>
      <c r="S12" s="22">
        <v>422</v>
      </c>
      <c r="T12" s="22">
        <v>347</v>
      </c>
      <c r="U12" s="22">
        <v>339</v>
      </c>
      <c r="V12" s="22">
        <v>288</v>
      </c>
      <c r="W12" s="22">
        <v>273</v>
      </c>
      <c r="X12" s="22">
        <v>194</v>
      </c>
      <c r="Y12" s="22">
        <v>190</v>
      </c>
      <c r="Z12" s="22">
        <v>182</v>
      </c>
      <c r="AA12" s="22">
        <v>125</v>
      </c>
      <c r="AB12" s="22">
        <v>119</v>
      </c>
      <c r="AC12" s="22">
        <v>112</v>
      </c>
      <c r="AD12" s="22">
        <v>88</v>
      </c>
      <c r="AE12" s="22">
        <v>67</v>
      </c>
      <c r="AF12" s="22">
        <v>57</v>
      </c>
      <c r="AG12" s="22">
        <v>42</v>
      </c>
      <c r="AH12" s="22">
        <v>38</v>
      </c>
      <c r="AI12" s="22">
        <v>27</v>
      </c>
      <c r="AJ12" s="22">
        <v>21</v>
      </c>
    </row>
    <row r="13" spans="1:36">
      <c r="A13" s="19" t="s">
        <v>70</v>
      </c>
      <c r="B13" s="20" t="s">
        <v>73</v>
      </c>
      <c r="C13" s="21">
        <v>239</v>
      </c>
      <c r="D13" s="22">
        <v>323</v>
      </c>
      <c r="E13" s="22">
        <v>355</v>
      </c>
      <c r="F13" s="22">
        <v>386</v>
      </c>
      <c r="G13" s="22">
        <v>387</v>
      </c>
      <c r="H13" s="22">
        <v>433</v>
      </c>
      <c r="I13" s="22">
        <v>511</v>
      </c>
      <c r="J13" s="22">
        <v>495</v>
      </c>
      <c r="K13" s="22">
        <v>541</v>
      </c>
      <c r="L13" s="22">
        <v>576</v>
      </c>
      <c r="M13" s="22">
        <v>550</v>
      </c>
      <c r="N13" s="22">
        <v>623</v>
      </c>
      <c r="O13" s="22">
        <v>627</v>
      </c>
      <c r="P13" s="22">
        <v>704</v>
      </c>
      <c r="Q13" s="22">
        <v>702</v>
      </c>
      <c r="R13" s="22">
        <v>753</v>
      </c>
      <c r="S13" s="22">
        <v>774</v>
      </c>
      <c r="T13" s="22">
        <v>724</v>
      </c>
      <c r="U13" s="22">
        <v>834</v>
      </c>
      <c r="V13" s="22">
        <v>860</v>
      </c>
      <c r="W13" s="22">
        <v>1008</v>
      </c>
      <c r="X13" s="22">
        <v>799</v>
      </c>
      <c r="Y13" s="22">
        <v>867</v>
      </c>
      <c r="Z13" s="22">
        <v>946</v>
      </c>
      <c r="AA13" s="22">
        <v>739</v>
      </c>
      <c r="AB13" s="22">
        <v>786</v>
      </c>
      <c r="AC13" s="22">
        <v>798</v>
      </c>
      <c r="AD13" s="22">
        <v>742</v>
      </c>
      <c r="AE13" s="22">
        <v>667</v>
      </c>
      <c r="AF13" s="22">
        <v>644</v>
      </c>
      <c r="AG13" s="22">
        <v>559</v>
      </c>
      <c r="AH13" s="22">
        <v>582</v>
      </c>
      <c r="AI13" s="22">
        <v>455</v>
      </c>
      <c r="AJ13" s="22">
        <v>450</v>
      </c>
    </row>
    <row r="14" spans="1:36" ht="14.1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9</v>
      </c>
      <c r="L14" s="22">
        <v>25</v>
      </c>
      <c r="M14" s="22">
        <v>56</v>
      </c>
      <c r="N14" s="22">
        <v>139</v>
      </c>
      <c r="O14" s="22">
        <v>224</v>
      </c>
      <c r="P14" s="22">
        <v>351</v>
      </c>
      <c r="Q14" s="22">
        <v>495</v>
      </c>
      <c r="R14" s="22">
        <v>804</v>
      </c>
      <c r="S14" s="22">
        <v>1190</v>
      </c>
      <c r="T14" s="22">
        <v>1243</v>
      </c>
      <c r="U14" s="22">
        <v>1564</v>
      </c>
      <c r="V14" s="22">
        <v>1727</v>
      </c>
      <c r="W14" s="22">
        <v>2106</v>
      </c>
      <c r="X14" s="22">
        <v>1809</v>
      </c>
      <c r="Y14" s="22">
        <v>2151</v>
      </c>
      <c r="Z14" s="22">
        <v>2511</v>
      </c>
      <c r="AA14" s="22">
        <v>2099</v>
      </c>
      <c r="AB14" s="22">
        <v>2376</v>
      </c>
      <c r="AC14" s="22">
        <v>2610</v>
      </c>
      <c r="AD14" s="22">
        <v>2619</v>
      </c>
      <c r="AE14" s="22">
        <v>2538</v>
      </c>
      <c r="AF14" s="22">
        <v>2676</v>
      </c>
      <c r="AG14" s="22">
        <v>2489</v>
      </c>
      <c r="AH14" s="22">
        <v>2909</v>
      </c>
      <c r="AI14" s="22">
        <v>2719</v>
      </c>
      <c r="AJ14" s="22">
        <v>2825</v>
      </c>
    </row>
    <row r="15" spans="1:36" ht="25.15" customHeight="1">
      <c r="A15" s="19" t="s">
        <v>85</v>
      </c>
      <c r="B15" s="20" t="s">
        <v>74</v>
      </c>
      <c r="C15" s="21">
        <v>464</v>
      </c>
      <c r="D15" s="22">
        <v>572</v>
      </c>
      <c r="E15" s="22">
        <v>610</v>
      </c>
      <c r="F15" s="22">
        <v>683</v>
      </c>
      <c r="G15" s="22">
        <v>705</v>
      </c>
      <c r="H15" s="22">
        <v>858</v>
      </c>
      <c r="I15" s="22">
        <v>1018</v>
      </c>
      <c r="J15" s="22">
        <v>980</v>
      </c>
      <c r="K15" s="22">
        <v>1096</v>
      </c>
      <c r="L15" s="22">
        <v>1179</v>
      </c>
      <c r="M15" s="22">
        <v>1161</v>
      </c>
      <c r="N15" s="22">
        <v>1376</v>
      </c>
      <c r="O15" s="22">
        <v>1402</v>
      </c>
      <c r="P15" s="22">
        <v>1592</v>
      </c>
      <c r="Q15" s="22">
        <v>1678</v>
      </c>
      <c r="R15" s="22">
        <v>1864</v>
      </c>
      <c r="S15" s="22">
        <v>2031</v>
      </c>
      <c r="T15" s="22">
        <v>1974</v>
      </c>
      <c r="U15" s="22">
        <v>2274</v>
      </c>
      <c r="V15" s="22">
        <v>2348</v>
      </c>
      <c r="W15" s="22">
        <v>2735</v>
      </c>
      <c r="X15" s="22">
        <v>2356</v>
      </c>
      <c r="Y15" s="22">
        <v>2777</v>
      </c>
      <c r="Z15" s="22">
        <v>3183</v>
      </c>
      <c r="AA15" s="22">
        <v>2648</v>
      </c>
      <c r="AB15" s="22">
        <v>3032</v>
      </c>
      <c r="AC15" s="22">
        <v>3350</v>
      </c>
      <c r="AD15" s="22">
        <v>3372</v>
      </c>
      <c r="AE15" s="22">
        <v>3252</v>
      </c>
      <c r="AF15" s="22">
        <v>3375</v>
      </c>
      <c r="AG15" s="22">
        <v>3237</v>
      </c>
      <c r="AH15" s="22">
        <v>3836</v>
      </c>
      <c r="AI15" s="22">
        <v>3305</v>
      </c>
      <c r="AJ15" s="22">
        <v>3456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</v>
      </c>
      <c r="N16" s="22">
        <v>14</v>
      </c>
      <c r="O16" s="22">
        <v>18</v>
      </c>
      <c r="P16" s="22">
        <v>28</v>
      </c>
      <c r="Q16" s="22">
        <v>49</v>
      </c>
      <c r="R16" s="22">
        <v>114</v>
      </c>
      <c r="S16" s="22">
        <v>198</v>
      </c>
      <c r="T16" s="22">
        <v>279</v>
      </c>
      <c r="U16" s="22">
        <v>378</v>
      </c>
      <c r="V16" s="22">
        <v>459</v>
      </c>
      <c r="W16" s="22">
        <v>601</v>
      </c>
      <c r="X16" s="22">
        <v>585</v>
      </c>
      <c r="Y16" s="22">
        <v>743</v>
      </c>
      <c r="Z16" s="22">
        <v>917</v>
      </c>
      <c r="AA16" s="22">
        <v>856</v>
      </c>
      <c r="AB16" s="22">
        <v>1092</v>
      </c>
      <c r="AC16" s="22">
        <v>1311</v>
      </c>
      <c r="AD16" s="22">
        <v>1452</v>
      </c>
      <c r="AE16" s="22">
        <v>1499</v>
      </c>
      <c r="AF16" s="22">
        <v>1646</v>
      </c>
      <c r="AG16" s="22">
        <v>1676</v>
      </c>
      <c r="AH16" s="22">
        <v>2136</v>
      </c>
      <c r="AI16" s="22">
        <v>1971</v>
      </c>
      <c r="AJ16" s="22">
        <v>2127</v>
      </c>
    </row>
    <row r="17" spans="1:36" ht="25.15" customHeight="1">
      <c r="A17" s="19">
        <v>13</v>
      </c>
      <c r="B17" s="20" t="s">
        <v>75</v>
      </c>
      <c r="C17" s="21">
        <v>895</v>
      </c>
      <c r="D17" s="22">
        <v>1062</v>
      </c>
      <c r="E17" s="22">
        <v>1081</v>
      </c>
      <c r="F17" s="22">
        <v>1126</v>
      </c>
      <c r="G17" s="22">
        <v>1078</v>
      </c>
      <c r="H17" s="22">
        <v>1186</v>
      </c>
      <c r="I17" s="22">
        <v>1327</v>
      </c>
      <c r="J17" s="22">
        <v>1224</v>
      </c>
      <c r="K17" s="22">
        <v>1267</v>
      </c>
      <c r="L17" s="22">
        <v>1298</v>
      </c>
      <c r="M17" s="22">
        <v>1216</v>
      </c>
      <c r="N17" s="22">
        <v>1299</v>
      </c>
      <c r="O17" s="22">
        <v>1231</v>
      </c>
      <c r="P17" s="22">
        <v>1334</v>
      </c>
      <c r="Q17" s="22">
        <v>1310</v>
      </c>
      <c r="R17" s="22">
        <v>1365</v>
      </c>
      <c r="S17" s="22">
        <v>1348</v>
      </c>
      <c r="T17" s="22">
        <v>1313</v>
      </c>
      <c r="U17" s="22">
        <v>1413</v>
      </c>
      <c r="V17" s="22">
        <v>1424</v>
      </c>
      <c r="W17" s="22">
        <v>1533</v>
      </c>
      <c r="X17" s="22">
        <v>1315</v>
      </c>
      <c r="Y17" s="22">
        <v>1430</v>
      </c>
      <c r="Z17" s="22">
        <v>1540</v>
      </c>
      <c r="AA17" s="22">
        <v>1282</v>
      </c>
      <c r="AB17" s="22">
        <v>1399</v>
      </c>
      <c r="AC17" s="22">
        <v>1489</v>
      </c>
      <c r="AD17" s="22">
        <v>1486</v>
      </c>
      <c r="AE17" s="22">
        <v>1426</v>
      </c>
      <c r="AF17" s="22">
        <v>1421</v>
      </c>
      <c r="AG17" s="22">
        <v>1369</v>
      </c>
      <c r="AH17" s="22">
        <v>1528</v>
      </c>
      <c r="AI17" s="22">
        <v>1332</v>
      </c>
      <c r="AJ17" s="22">
        <v>1378</v>
      </c>
    </row>
    <row r="18" spans="1:36" ht="25.15" customHeight="1">
      <c r="A18" s="19" t="s">
        <v>87</v>
      </c>
      <c r="B18" s="20" t="s">
        <v>17</v>
      </c>
      <c r="C18" s="21">
        <v>237</v>
      </c>
      <c r="D18" s="22">
        <v>309</v>
      </c>
      <c r="E18" s="22">
        <v>358</v>
      </c>
      <c r="F18" s="22">
        <v>395</v>
      </c>
      <c r="G18" s="22">
        <v>421</v>
      </c>
      <c r="H18" s="22">
        <v>521</v>
      </c>
      <c r="I18" s="22">
        <v>627</v>
      </c>
      <c r="J18" s="22">
        <v>614</v>
      </c>
      <c r="K18" s="22">
        <v>681</v>
      </c>
      <c r="L18" s="22">
        <v>743</v>
      </c>
      <c r="M18" s="22">
        <v>713</v>
      </c>
      <c r="N18" s="22">
        <v>792</v>
      </c>
      <c r="O18" s="22">
        <v>788</v>
      </c>
      <c r="P18" s="22">
        <v>880</v>
      </c>
      <c r="Q18" s="22">
        <v>917</v>
      </c>
      <c r="R18" s="22">
        <v>1000</v>
      </c>
      <c r="S18" s="22">
        <v>1059</v>
      </c>
      <c r="T18" s="22">
        <v>1045</v>
      </c>
      <c r="U18" s="22">
        <v>1232</v>
      </c>
      <c r="V18" s="22">
        <v>1306</v>
      </c>
      <c r="W18" s="22">
        <v>1503</v>
      </c>
      <c r="X18" s="22">
        <v>1322</v>
      </c>
      <c r="Y18" s="22">
        <v>1554</v>
      </c>
      <c r="Z18" s="22">
        <v>1751</v>
      </c>
      <c r="AA18" s="22">
        <v>1437</v>
      </c>
      <c r="AB18" s="22">
        <v>1644</v>
      </c>
      <c r="AC18" s="22">
        <v>1818</v>
      </c>
      <c r="AD18" s="22">
        <v>1822</v>
      </c>
      <c r="AE18" s="22">
        <v>1744</v>
      </c>
      <c r="AF18" s="22">
        <v>1820</v>
      </c>
      <c r="AG18" s="22">
        <v>1744</v>
      </c>
      <c r="AH18" s="22">
        <v>2037</v>
      </c>
      <c r="AI18" s="22">
        <v>1757</v>
      </c>
      <c r="AJ18" s="22">
        <v>1851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6</v>
      </c>
      <c r="Q19" s="22">
        <v>6</v>
      </c>
      <c r="R19" s="22">
        <v>19</v>
      </c>
      <c r="S19" s="22">
        <v>44</v>
      </c>
      <c r="T19" s="22">
        <v>65</v>
      </c>
      <c r="U19" s="22">
        <v>116</v>
      </c>
      <c r="V19" s="22">
        <v>156</v>
      </c>
      <c r="W19" s="22">
        <v>195</v>
      </c>
      <c r="X19" s="22">
        <v>194</v>
      </c>
      <c r="Y19" s="22">
        <v>246</v>
      </c>
      <c r="Z19" s="22">
        <v>269</v>
      </c>
      <c r="AA19" s="22">
        <v>239</v>
      </c>
      <c r="AB19" s="22">
        <v>279</v>
      </c>
      <c r="AC19" s="22">
        <v>337</v>
      </c>
      <c r="AD19" s="22">
        <v>355</v>
      </c>
      <c r="AE19" s="22">
        <v>352</v>
      </c>
      <c r="AF19" s="22">
        <v>365</v>
      </c>
      <c r="AG19" s="22">
        <v>352</v>
      </c>
      <c r="AH19" s="22">
        <v>449</v>
      </c>
      <c r="AI19" s="22">
        <v>391</v>
      </c>
      <c r="AJ19" s="22">
        <v>419</v>
      </c>
    </row>
    <row r="20" spans="1:36" ht="25.15" customHeight="1">
      <c r="A20" s="19">
        <v>15</v>
      </c>
      <c r="B20" s="20" t="s">
        <v>18</v>
      </c>
      <c r="C20" s="21">
        <v>412</v>
      </c>
      <c r="D20" s="22">
        <v>487</v>
      </c>
      <c r="E20" s="22">
        <v>518</v>
      </c>
      <c r="F20" s="22">
        <v>538</v>
      </c>
      <c r="G20" s="22">
        <v>516</v>
      </c>
      <c r="H20" s="22">
        <v>570</v>
      </c>
      <c r="I20" s="22">
        <v>616</v>
      </c>
      <c r="J20" s="22">
        <v>584</v>
      </c>
      <c r="K20" s="22">
        <v>595</v>
      </c>
      <c r="L20" s="22">
        <v>620</v>
      </c>
      <c r="M20" s="22">
        <v>588</v>
      </c>
      <c r="N20" s="22">
        <v>618</v>
      </c>
      <c r="O20" s="22">
        <v>583</v>
      </c>
      <c r="P20" s="22">
        <v>633</v>
      </c>
      <c r="Q20" s="22">
        <v>613</v>
      </c>
      <c r="R20" s="22">
        <v>631</v>
      </c>
      <c r="S20" s="22">
        <v>618</v>
      </c>
      <c r="T20" s="22">
        <v>580</v>
      </c>
      <c r="U20" s="22">
        <v>626</v>
      </c>
      <c r="V20" s="22">
        <v>630</v>
      </c>
      <c r="W20" s="22">
        <v>674</v>
      </c>
      <c r="X20" s="22">
        <v>598</v>
      </c>
      <c r="Y20" s="22">
        <v>637</v>
      </c>
      <c r="Z20" s="22">
        <v>685</v>
      </c>
      <c r="AA20" s="22">
        <v>570</v>
      </c>
      <c r="AB20" s="22">
        <v>600</v>
      </c>
      <c r="AC20" s="22">
        <v>633</v>
      </c>
      <c r="AD20" s="22">
        <v>624</v>
      </c>
      <c r="AE20" s="22">
        <v>618</v>
      </c>
      <c r="AF20" s="22">
        <v>590</v>
      </c>
      <c r="AG20" s="22">
        <v>570</v>
      </c>
      <c r="AH20" s="22">
        <v>624</v>
      </c>
      <c r="AI20" s="22">
        <v>541</v>
      </c>
      <c r="AJ20" s="22">
        <v>559</v>
      </c>
    </row>
    <row r="21" spans="1:36" ht="25.15" customHeight="1">
      <c r="A21" s="19" t="s">
        <v>89</v>
      </c>
      <c r="B21" s="20" t="s">
        <v>19</v>
      </c>
      <c r="C21" s="21">
        <v>314</v>
      </c>
      <c r="D21" s="22">
        <v>456</v>
      </c>
      <c r="E21" s="22">
        <v>531</v>
      </c>
      <c r="F21" s="22">
        <v>586</v>
      </c>
      <c r="G21" s="22">
        <v>677</v>
      </c>
      <c r="H21" s="22">
        <v>1096</v>
      </c>
      <c r="I21" s="22">
        <v>1416</v>
      </c>
      <c r="J21" s="22">
        <v>1423</v>
      </c>
      <c r="K21" s="22">
        <v>1593</v>
      </c>
      <c r="L21" s="22">
        <v>1746</v>
      </c>
      <c r="M21" s="22">
        <v>1736</v>
      </c>
      <c r="N21" s="22">
        <v>1930</v>
      </c>
      <c r="O21" s="22">
        <v>1925</v>
      </c>
      <c r="P21" s="22">
        <v>2199</v>
      </c>
      <c r="Q21" s="22">
        <v>2276</v>
      </c>
      <c r="R21" s="22">
        <v>2416</v>
      </c>
      <c r="S21" s="22">
        <v>2655</v>
      </c>
      <c r="T21" s="22">
        <v>2717</v>
      </c>
      <c r="U21" s="22">
        <v>3410</v>
      </c>
      <c r="V21" s="22">
        <v>3768</v>
      </c>
      <c r="W21" s="22">
        <v>4493</v>
      </c>
      <c r="X21" s="22">
        <v>4153</v>
      </c>
      <c r="Y21" s="22">
        <v>5041</v>
      </c>
      <c r="Z21" s="22">
        <v>5960</v>
      </c>
      <c r="AA21" s="22">
        <v>5102</v>
      </c>
      <c r="AB21" s="22">
        <v>5923</v>
      </c>
      <c r="AC21" s="22">
        <v>6663</v>
      </c>
      <c r="AD21" s="22">
        <v>6876</v>
      </c>
      <c r="AE21" s="22">
        <v>6618</v>
      </c>
      <c r="AF21" s="22">
        <v>7033</v>
      </c>
      <c r="AG21" s="22">
        <v>7134</v>
      </c>
      <c r="AH21" s="22">
        <v>8420</v>
      </c>
      <c r="AI21" s="22">
        <v>7235</v>
      </c>
      <c r="AJ21" s="22">
        <v>7729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</v>
      </c>
      <c r="R22" s="22">
        <v>9</v>
      </c>
      <c r="S22" s="22">
        <v>44</v>
      </c>
      <c r="T22" s="22">
        <v>73</v>
      </c>
      <c r="U22" s="22">
        <v>151</v>
      </c>
      <c r="V22" s="22">
        <v>164</v>
      </c>
      <c r="W22" s="22">
        <v>186</v>
      </c>
      <c r="X22" s="22">
        <v>223</v>
      </c>
      <c r="Y22" s="22">
        <v>258</v>
      </c>
      <c r="Z22" s="22">
        <v>297</v>
      </c>
      <c r="AA22" s="22">
        <v>281</v>
      </c>
      <c r="AB22" s="22">
        <v>317</v>
      </c>
      <c r="AC22" s="22">
        <v>364</v>
      </c>
      <c r="AD22" s="22">
        <v>362</v>
      </c>
      <c r="AE22" s="22">
        <v>346</v>
      </c>
      <c r="AF22" s="22">
        <v>370</v>
      </c>
      <c r="AG22" s="22">
        <v>373</v>
      </c>
      <c r="AH22" s="22">
        <v>445</v>
      </c>
      <c r="AI22" s="22">
        <v>398</v>
      </c>
      <c r="AJ22" s="22">
        <v>428</v>
      </c>
    </row>
    <row r="23" spans="1:36" ht="25.15" customHeight="1">
      <c r="A23" s="19">
        <v>17</v>
      </c>
      <c r="B23" s="20" t="s">
        <v>20</v>
      </c>
      <c r="C23" s="21">
        <v>1389</v>
      </c>
      <c r="D23" s="22">
        <v>1652</v>
      </c>
      <c r="E23" s="22">
        <v>1707</v>
      </c>
      <c r="F23" s="22">
        <v>1822</v>
      </c>
      <c r="G23" s="22">
        <v>1916</v>
      </c>
      <c r="H23" s="22">
        <v>2128</v>
      </c>
      <c r="I23" s="22">
        <v>2366</v>
      </c>
      <c r="J23" s="22">
        <v>2227</v>
      </c>
      <c r="K23" s="22">
        <v>2297</v>
      </c>
      <c r="L23" s="22">
        <v>2404</v>
      </c>
      <c r="M23" s="22">
        <v>2368</v>
      </c>
      <c r="N23" s="22">
        <v>2641</v>
      </c>
      <c r="O23" s="22">
        <v>2555</v>
      </c>
      <c r="P23" s="22">
        <v>2715</v>
      </c>
      <c r="Q23" s="22">
        <v>2680</v>
      </c>
      <c r="R23" s="22">
        <v>2768</v>
      </c>
      <c r="S23" s="22">
        <v>2722</v>
      </c>
      <c r="T23" s="22">
        <v>2571</v>
      </c>
      <c r="U23" s="22">
        <v>2684</v>
      </c>
      <c r="V23" s="22">
        <v>2692</v>
      </c>
      <c r="W23" s="22">
        <v>2960</v>
      </c>
      <c r="X23" s="22">
        <v>2548</v>
      </c>
      <c r="Y23" s="22">
        <v>2719</v>
      </c>
      <c r="Z23" s="22">
        <v>2902</v>
      </c>
      <c r="AA23" s="22">
        <v>2405</v>
      </c>
      <c r="AB23" s="22">
        <v>2568</v>
      </c>
      <c r="AC23" s="22">
        <v>2653</v>
      </c>
      <c r="AD23" s="22">
        <v>2546</v>
      </c>
      <c r="AE23" s="22">
        <v>2397</v>
      </c>
      <c r="AF23" s="22">
        <v>2460</v>
      </c>
      <c r="AG23" s="22">
        <v>2387</v>
      </c>
      <c r="AH23" s="22">
        <v>2632</v>
      </c>
      <c r="AI23" s="22">
        <v>2293</v>
      </c>
      <c r="AJ23" s="22">
        <v>2413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</v>
      </c>
      <c r="I24" s="22">
        <v>22</v>
      </c>
      <c r="J24" s="22">
        <v>91</v>
      </c>
      <c r="K24" s="22">
        <v>184</v>
      </c>
      <c r="L24" s="22">
        <v>181</v>
      </c>
      <c r="M24" s="22">
        <v>186</v>
      </c>
      <c r="N24" s="22">
        <v>171</v>
      </c>
      <c r="O24" s="22">
        <v>140</v>
      </c>
      <c r="P24" s="22">
        <v>118</v>
      </c>
      <c r="Q24" s="22">
        <v>124</v>
      </c>
      <c r="R24" s="22">
        <v>127</v>
      </c>
      <c r="S24" s="22">
        <v>242</v>
      </c>
      <c r="T24" s="22">
        <v>1058</v>
      </c>
      <c r="U24" s="22">
        <v>2465</v>
      </c>
      <c r="V24" s="22">
        <v>3419</v>
      </c>
      <c r="W24" s="22">
        <v>2756</v>
      </c>
      <c r="X24" s="22">
        <v>3900</v>
      </c>
      <c r="Y24" s="22">
        <v>5005</v>
      </c>
      <c r="Z24" s="22">
        <v>5421</v>
      </c>
      <c r="AA24" s="22">
        <v>5325</v>
      </c>
      <c r="AB24" s="22">
        <v>3830</v>
      </c>
      <c r="AC24" s="22">
        <v>3966</v>
      </c>
      <c r="AD24" s="22">
        <v>4882</v>
      </c>
      <c r="AE24" s="22">
        <v>4696</v>
      </c>
      <c r="AF24" s="22">
        <v>5927</v>
      </c>
      <c r="AG24" s="22">
        <v>6318</v>
      </c>
      <c r="AH24" s="22">
        <v>6792</v>
      </c>
      <c r="AI24" s="22">
        <v>7300</v>
      </c>
      <c r="AJ24" s="22">
        <v>7724</v>
      </c>
    </row>
    <row r="25" spans="1:36" ht="14.1" customHeight="1">
      <c r="A25" s="19">
        <v>19</v>
      </c>
      <c r="B25" s="20" t="s">
        <v>22</v>
      </c>
      <c r="C25" s="21">
        <v>1140</v>
      </c>
      <c r="D25" s="22">
        <v>1123</v>
      </c>
      <c r="E25" s="22">
        <v>1364</v>
      </c>
      <c r="F25" s="22">
        <v>1530</v>
      </c>
      <c r="G25" s="22">
        <v>1670</v>
      </c>
      <c r="H25" s="22">
        <v>1763</v>
      </c>
      <c r="I25" s="22">
        <v>2402</v>
      </c>
      <c r="J25" s="22">
        <v>1735</v>
      </c>
      <c r="K25" s="22">
        <v>1575</v>
      </c>
      <c r="L25" s="22">
        <v>1503</v>
      </c>
      <c r="M25" s="22">
        <v>2012</v>
      </c>
      <c r="N25" s="22">
        <v>2155</v>
      </c>
      <c r="O25" s="22">
        <v>2564</v>
      </c>
      <c r="P25" s="22">
        <v>2895</v>
      </c>
      <c r="Q25" s="22">
        <v>3041</v>
      </c>
      <c r="R25" s="22">
        <v>3157</v>
      </c>
      <c r="S25" s="22">
        <v>3475</v>
      </c>
      <c r="T25" s="22">
        <v>4062</v>
      </c>
      <c r="U25" s="22">
        <v>4214</v>
      </c>
      <c r="V25" s="22">
        <v>4573</v>
      </c>
      <c r="W25" s="22">
        <v>5319</v>
      </c>
      <c r="X25" s="22">
        <v>5313</v>
      </c>
      <c r="Y25" s="22">
        <v>5543</v>
      </c>
      <c r="Z25" s="22">
        <v>6179</v>
      </c>
      <c r="AA25" s="22">
        <v>6284</v>
      </c>
      <c r="AB25" s="22">
        <v>6265</v>
      </c>
      <c r="AC25" s="22">
        <v>7121</v>
      </c>
      <c r="AD25" s="22">
        <v>7574</v>
      </c>
      <c r="AE25" s="22">
        <v>7024</v>
      </c>
      <c r="AF25" s="22">
        <v>6810</v>
      </c>
      <c r="AG25" s="22">
        <v>7242</v>
      </c>
      <c r="AH25" s="22">
        <v>9466</v>
      </c>
      <c r="AI25" s="22">
        <v>8963</v>
      </c>
      <c r="AJ25" s="22">
        <v>9266</v>
      </c>
    </row>
    <row r="26" spans="1:36" ht="14.1" customHeight="1">
      <c r="A26" s="23">
        <v>20</v>
      </c>
      <c r="B26" s="24" t="s">
        <v>227</v>
      </c>
      <c r="C26" s="25">
        <v>2229</v>
      </c>
      <c r="D26" s="26">
        <v>2248</v>
      </c>
      <c r="E26" s="26">
        <v>2258</v>
      </c>
      <c r="F26" s="26">
        <v>2258</v>
      </c>
      <c r="G26" s="26">
        <v>2199</v>
      </c>
      <c r="H26" s="26">
        <v>2229</v>
      </c>
      <c r="I26" s="26">
        <v>2255</v>
      </c>
      <c r="J26" s="26">
        <v>2315</v>
      </c>
      <c r="K26" s="26">
        <v>2405</v>
      </c>
      <c r="L26" s="26">
        <v>2581</v>
      </c>
      <c r="M26" s="26">
        <v>2803</v>
      </c>
      <c r="N26" s="26">
        <v>2932</v>
      </c>
      <c r="O26" s="26">
        <v>3036</v>
      </c>
      <c r="P26" s="26">
        <v>3025</v>
      </c>
      <c r="Q26" s="26">
        <v>3190</v>
      </c>
      <c r="R26" s="26">
        <v>3305</v>
      </c>
      <c r="S26" s="26">
        <v>3654</v>
      </c>
      <c r="T26" s="26">
        <v>3561</v>
      </c>
      <c r="U26" s="26">
        <v>3589</v>
      </c>
      <c r="V26" s="26">
        <v>3565</v>
      </c>
      <c r="W26" s="26">
        <v>3660</v>
      </c>
      <c r="X26" s="26">
        <v>3627</v>
      </c>
      <c r="Y26" s="26">
        <v>3734</v>
      </c>
      <c r="Z26" s="26">
        <v>3883</v>
      </c>
      <c r="AA26" s="26">
        <v>3906</v>
      </c>
      <c r="AB26" s="26">
        <v>3980</v>
      </c>
      <c r="AC26" s="26">
        <v>4104</v>
      </c>
      <c r="AD26" s="26">
        <v>4105</v>
      </c>
      <c r="AE26" s="26">
        <v>4136</v>
      </c>
      <c r="AF26" s="26">
        <v>4154</v>
      </c>
      <c r="AG26" s="26">
        <v>4167</v>
      </c>
      <c r="AH26" s="26">
        <v>4121</v>
      </c>
      <c r="AI26" s="26">
        <v>3944</v>
      </c>
      <c r="AJ26" s="26">
        <v>4013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11376</v>
      </c>
      <c r="D28" s="34">
        <f t="shared" si="0"/>
        <v>12267</v>
      </c>
      <c r="E28" s="34">
        <f t="shared" si="0"/>
        <v>11442</v>
      </c>
      <c r="F28" s="34">
        <f t="shared" si="0"/>
        <v>11134</v>
      </c>
      <c r="G28" s="34">
        <f t="shared" si="0"/>
        <v>9971</v>
      </c>
      <c r="H28" s="34">
        <f t="shared" si="0"/>
        <v>10276</v>
      </c>
      <c r="I28" s="34">
        <f t="shared" si="0"/>
        <v>10938</v>
      </c>
      <c r="J28" s="34">
        <f t="shared" si="0"/>
        <v>9442</v>
      </c>
      <c r="K28" s="34">
        <f t="shared" si="0"/>
        <v>9476</v>
      </c>
      <c r="L28" s="34">
        <f t="shared" si="0"/>
        <v>9249</v>
      </c>
      <c r="M28" s="34">
        <f t="shared" si="0"/>
        <v>8300</v>
      </c>
      <c r="N28" s="34">
        <f t="shared" si="0"/>
        <v>8582</v>
      </c>
      <c r="O28" s="34">
        <f t="shared" si="0"/>
        <v>8040</v>
      </c>
      <c r="P28" s="34">
        <f t="shared" si="0"/>
        <v>8557</v>
      </c>
      <c r="Q28" s="34">
        <f t="shared" si="0"/>
        <v>8433</v>
      </c>
      <c r="R28" s="34">
        <f t="shared" si="0"/>
        <v>8692</v>
      </c>
      <c r="S28" s="34">
        <f t="shared" si="0"/>
        <v>8617</v>
      </c>
      <c r="T28" s="34">
        <f t="shared" si="0"/>
        <v>7860</v>
      </c>
      <c r="U28" s="34">
        <f t="shared" si="0"/>
        <v>8663</v>
      </c>
      <c r="V28" s="34">
        <f t="shared" si="0"/>
        <v>8701</v>
      </c>
      <c r="W28" s="34">
        <f t="shared" si="0"/>
        <v>9648</v>
      </c>
      <c r="X28" s="34">
        <f t="shared" si="0"/>
        <v>7809</v>
      </c>
      <c r="Y28" s="34">
        <f t="shared" si="0"/>
        <v>8710</v>
      </c>
      <c r="Z28" s="34">
        <f t="shared" si="0"/>
        <v>9576</v>
      </c>
      <c r="AA28" s="34">
        <f t="shared" si="0"/>
        <v>7562</v>
      </c>
      <c r="AB28" s="34">
        <f t="shared" si="0"/>
        <v>8224</v>
      </c>
      <c r="AC28" s="34">
        <f t="shared" si="0"/>
        <v>8649</v>
      </c>
      <c r="AD28" s="34">
        <f t="shared" si="0"/>
        <v>8271</v>
      </c>
      <c r="AE28" s="34">
        <f t="shared" si="0"/>
        <v>7582</v>
      </c>
      <c r="AF28" s="34">
        <f t="shared" si="0"/>
        <v>7584</v>
      </c>
      <c r="AG28" s="34">
        <f t="shared" si="0"/>
        <v>6952</v>
      </c>
      <c r="AH28" s="34">
        <f>SUM(AH2:AH8)</f>
        <v>7920</v>
      </c>
      <c r="AI28" s="34">
        <f>SUM(AI2:AI8)</f>
        <v>6580</v>
      </c>
      <c r="AJ28" s="34">
        <f>SUM(AJ2:AJ8)</f>
        <v>6613</v>
      </c>
    </row>
    <row r="29" spans="1:36" ht="15.95" customHeight="1">
      <c r="A29" s="35" t="s">
        <v>25</v>
      </c>
      <c r="B29" s="36" t="s">
        <v>26</v>
      </c>
      <c r="C29" s="21">
        <f t="shared" ref="C29:AG29" si="1">SUM(C9:C14)</f>
        <v>12153</v>
      </c>
      <c r="D29" s="22">
        <f t="shared" si="1"/>
        <v>13376</v>
      </c>
      <c r="E29" s="22">
        <f t="shared" si="1"/>
        <v>12730</v>
      </c>
      <c r="F29" s="22">
        <f t="shared" si="1"/>
        <v>12614</v>
      </c>
      <c r="G29" s="22">
        <f t="shared" si="1"/>
        <v>11463</v>
      </c>
      <c r="H29" s="22">
        <f t="shared" si="1"/>
        <v>11951</v>
      </c>
      <c r="I29" s="22">
        <f t="shared" si="1"/>
        <v>12702</v>
      </c>
      <c r="J29" s="22">
        <f t="shared" si="1"/>
        <v>11069</v>
      </c>
      <c r="K29" s="22">
        <f t="shared" si="1"/>
        <v>11133</v>
      </c>
      <c r="L29" s="22">
        <f t="shared" si="1"/>
        <v>10868</v>
      </c>
      <c r="M29" s="22">
        <f t="shared" si="1"/>
        <v>9814</v>
      </c>
      <c r="N29" s="22">
        <f t="shared" si="1"/>
        <v>10261</v>
      </c>
      <c r="O29" s="22">
        <f t="shared" si="1"/>
        <v>9510</v>
      </c>
      <c r="P29" s="22">
        <f t="shared" si="1"/>
        <v>9945</v>
      </c>
      <c r="Q29" s="22">
        <f t="shared" si="1"/>
        <v>9687</v>
      </c>
      <c r="R29" s="22">
        <f t="shared" si="1"/>
        <v>9987</v>
      </c>
      <c r="S29" s="22">
        <f t="shared" si="1"/>
        <v>9870</v>
      </c>
      <c r="T29" s="22">
        <f t="shared" si="1"/>
        <v>8762</v>
      </c>
      <c r="U29" s="22">
        <f t="shared" si="1"/>
        <v>9480</v>
      </c>
      <c r="V29" s="22">
        <f t="shared" si="1"/>
        <v>9258</v>
      </c>
      <c r="W29" s="22">
        <f t="shared" si="1"/>
        <v>9790</v>
      </c>
      <c r="X29" s="22">
        <f t="shared" si="1"/>
        <v>7477</v>
      </c>
      <c r="Y29" s="22">
        <f t="shared" si="1"/>
        <v>7922</v>
      </c>
      <c r="Z29" s="22">
        <f t="shared" si="1"/>
        <v>8296</v>
      </c>
      <c r="AA29" s="22">
        <f t="shared" si="1"/>
        <v>6244</v>
      </c>
      <c r="AB29" s="22">
        <f t="shared" si="1"/>
        <v>6724</v>
      </c>
      <c r="AC29" s="22">
        <f t="shared" si="1"/>
        <v>7024</v>
      </c>
      <c r="AD29" s="22">
        <f t="shared" si="1"/>
        <v>6733</v>
      </c>
      <c r="AE29" s="22">
        <f t="shared" si="1"/>
        <v>6253</v>
      </c>
      <c r="AF29" s="22">
        <f t="shared" si="1"/>
        <v>6344</v>
      </c>
      <c r="AG29" s="22">
        <f t="shared" si="1"/>
        <v>5741</v>
      </c>
      <c r="AH29" s="22">
        <f>SUM(AH9:AH14)</f>
        <v>6417</v>
      </c>
      <c r="AI29" s="22">
        <f>SUM(AI9:AI14)</f>
        <v>5541</v>
      </c>
      <c r="AJ29" s="22">
        <f>SUM(AJ9:AJ14)</f>
        <v>5627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3711</v>
      </c>
      <c r="D30" s="22">
        <f t="shared" si="2"/>
        <v>4538</v>
      </c>
      <c r="E30" s="22">
        <f t="shared" si="2"/>
        <v>4805</v>
      </c>
      <c r="F30" s="22">
        <f t="shared" si="2"/>
        <v>5150</v>
      </c>
      <c r="G30" s="22">
        <f t="shared" si="2"/>
        <v>5313</v>
      </c>
      <c r="H30" s="22">
        <f t="shared" si="2"/>
        <v>6362</v>
      </c>
      <c r="I30" s="22">
        <f t="shared" si="2"/>
        <v>7392</v>
      </c>
      <c r="J30" s="22">
        <f t="shared" si="2"/>
        <v>7143</v>
      </c>
      <c r="K30" s="22">
        <f t="shared" si="2"/>
        <v>7713</v>
      </c>
      <c r="L30" s="22">
        <f t="shared" si="2"/>
        <v>8171</v>
      </c>
      <c r="M30" s="22">
        <f t="shared" si="2"/>
        <v>7971</v>
      </c>
      <c r="N30" s="22">
        <f t="shared" si="2"/>
        <v>8841</v>
      </c>
      <c r="O30" s="22">
        <f t="shared" si="2"/>
        <v>8642</v>
      </c>
      <c r="P30" s="22">
        <f t="shared" si="2"/>
        <v>9505</v>
      </c>
      <c r="Q30" s="22">
        <f t="shared" si="2"/>
        <v>9662</v>
      </c>
      <c r="R30" s="22">
        <f t="shared" si="2"/>
        <v>10313</v>
      </c>
      <c r="S30" s="22">
        <f t="shared" si="2"/>
        <v>10961</v>
      </c>
      <c r="T30" s="22">
        <f t="shared" si="2"/>
        <v>11675</v>
      </c>
      <c r="U30" s="22">
        <f t="shared" si="2"/>
        <v>14749</v>
      </c>
      <c r="V30" s="22">
        <f t="shared" si="2"/>
        <v>16366</v>
      </c>
      <c r="W30" s="22">
        <f t="shared" si="2"/>
        <v>17636</v>
      </c>
      <c r="X30" s="22">
        <f t="shared" si="2"/>
        <v>17194</v>
      </c>
      <c r="Y30" s="22">
        <f t="shared" si="2"/>
        <v>20410</v>
      </c>
      <c r="Z30" s="22">
        <f t="shared" si="2"/>
        <v>22925</v>
      </c>
      <c r="AA30" s="22">
        <f t="shared" si="2"/>
        <v>20145</v>
      </c>
      <c r="AB30" s="22">
        <f t="shared" si="2"/>
        <v>20684</v>
      </c>
      <c r="AC30" s="22">
        <f t="shared" si="2"/>
        <v>22584</v>
      </c>
      <c r="AD30" s="22">
        <f t="shared" si="2"/>
        <v>23777</v>
      </c>
      <c r="AE30" s="22">
        <f t="shared" si="2"/>
        <v>22948</v>
      </c>
      <c r="AF30" s="22">
        <f t="shared" si="2"/>
        <v>25007</v>
      </c>
      <c r="AG30" s="22">
        <f t="shared" si="2"/>
        <v>25160</v>
      </c>
      <c r="AH30" s="22">
        <f>SUM(AH15:AH24)</f>
        <v>28899</v>
      </c>
      <c r="AI30" s="22">
        <f>SUM(AI15:AI24)</f>
        <v>26523</v>
      </c>
      <c r="AJ30" s="22">
        <f>SUM(AJ15:AJ24)</f>
        <v>28084</v>
      </c>
    </row>
    <row r="31" spans="1:36" ht="15.95" customHeight="1">
      <c r="A31" s="37" t="s">
        <v>29</v>
      </c>
      <c r="B31" s="38" t="s">
        <v>30</v>
      </c>
      <c r="C31" s="25">
        <f t="shared" ref="C31:AG31" si="3">C25+C26</f>
        <v>3369</v>
      </c>
      <c r="D31" s="26">
        <f t="shared" si="3"/>
        <v>3371</v>
      </c>
      <c r="E31" s="26">
        <f t="shared" si="3"/>
        <v>3622</v>
      </c>
      <c r="F31" s="26">
        <f t="shared" si="3"/>
        <v>3788</v>
      </c>
      <c r="G31" s="26">
        <f t="shared" si="3"/>
        <v>3869</v>
      </c>
      <c r="H31" s="26">
        <f t="shared" si="3"/>
        <v>3992</v>
      </c>
      <c r="I31" s="26">
        <f t="shared" si="3"/>
        <v>4657</v>
      </c>
      <c r="J31" s="26">
        <f t="shared" si="3"/>
        <v>4050</v>
      </c>
      <c r="K31" s="26">
        <f t="shared" si="3"/>
        <v>3980</v>
      </c>
      <c r="L31" s="26">
        <f t="shared" si="3"/>
        <v>4084</v>
      </c>
      <c r="M31" s="26">
        <f t="shared" si="3"/>
        <v>4815</v>
      </c>
      <c r="N31" s="26">
        <f t="shared" si="3"/>
        <v>5087</v>
      </c>
      <c r="O31" s="26">
        <f t="shared" si="3"/>
        <v>5600</v>
      </c>
      <c r="P31" s="26">
        <f t="shared" si="3"/>
        <v>5920</v>
      </c>
      <c r="Q31" s="26">
        <f t="shared" si="3"/>
        <v>6231</v>
      </c>
      <c r="R31" s="26">
        <f t="shared" si="3"/>
        <v>6462</v>
      </c>
      <c r="S31" s="26">
        <f t="shared" si="3"/>
        <v>7129</v>
      </c>
      <c r="T31" s="26">
        <f t="shared" si="3"/>
        <v>7623</v>
      </c>
      <c r="U31" s="26">
        <f t="shared" si="3"/>
        <v>7803</v>
      </c>
      <c r="V31" s="26">
        <f t="shared" si="3"/>
        <v>8138</v>
      </c>
      <c r="W31" s="26">
        <f t="shared" si="3"/>
        <v>8979</v>
      </c>
      <c r="X31" s="26">
        <f t="shared" si="3"/>
        <v>8940</v>
      </c>
      <c r="Y31" s="26">
        <f t="shared" si="3"/>
        <v>9277</v>
      </c>
      <c r="Z31" s="26">
        <f t="shared" si="3"/>
        <v>10062</v>
      </c>
      <c r="AA31" s="26">
        <f t="shared" si="3"/>
        <v>10190</v>
      </c>
      <c r="AB31" s="26">
        <f t="shared" si="3"/>
        <v>10245</v>
      </c>
      <c r="AC31" s="26">
        <f t="shared" si="3"/>
        <v>11225</v>
      </c>
      <c r="AD31" s="26">
        <f t="shared" si="3"/>
        <v>11679</v>
      </c>
      <c r="AE31" s="26">
        <f t="shared" si="3"/>
        <v>11160</v>
      </c>
      <c r="AF31" s="26">
        <f t="shared" si="3"/>
        <v>10964</v>
      </c>
      <c r="AG31" s="26">
        <f t="shared" si="3"/>
        <v>11409</v>
      </c>
      <c r="AH31" s="26">
        <f>AH25+AH26</f>
        <v>13587</v>
      </c>
      <c r="AI31" s="26">
        <f>AI25+AI26</f>
        <v>12907</v>
      </c>
      <c r="AJ31" s="26">
        <f>AJ25+AJ26</f>
        <v>13279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AG33" si="4">C28+C29+C30+C31</f>
        <v>30609</v>
      </c>
      <c r="D33" s="41">
        <f t="shared" si="4"/>
        <v>33552</v>
      </c>
      <c r="E33" s="41">
        <f t="shared" si="4"/>
        <v>32599</v>
      </c>
      <c r="F33" s="41">
        <f t="shared" si="4"/>
        <v>32686</v>
      </c>
      <c r="G33" s="41">
        <f t="shared" si="4"/>
        <v>30616</v>
      </c>
      <c r="H33" s="41">
        <f t="shared" si="4"/>
        <v>32581</v>
      </c>
      <c r="I33" s="41">
        <f t="shared" si="4"/>
        <v>35689</v>
      </c>
      <c r="J33" s="41">
        <f t="shared" si="4"/>
        <v>31704</v>
      </c>
      <c r="K33" s="41">
        <f t="shared" si="4"/>
        <v>32302</v>
      </c>
      <c r="L33" s="41">
        <f t="shared" si="4"/>
        <v>32372</v>
      </c>
      <c r="M33" s="41">
        <f t="shared" si="4"/>
        <v>30900</v>
      </c>
      <c r="N33" s="41">
        <f t="shared" si="4"/>
        <v>32771</v>
      </c>
      <c r="O33" s="41">
        <f t="shared" si="4"/>
        <v>31792</v>
      </c>
      <c r="P33" s="41">
        <f t="shared" si="4"/>
        <v>33927</v>
      </c>
      <c r="Q33" s="41">
        <f t="shared" si="4"/>
        <v>34013</v>
      </c>
      <c r="R33" s="41">
        <f t="shared" si="4"/>
        <v>35454</v>
      </c>
      <c r="S33" s="41">
        <f t="shared" si="4"/>
        <v>36577</v>
      </c>
      <c r="T33" s="41">
        <f t="shared" si="4"/>
        <v>35920</v>
      </c>
      <c r="U33" s="41">
        <f t="shared" si="4"/>
        <v>40695</v>
      </c>
      <c r="V33" s="41">
        <f t="shared" si="4"/>
        <v>42463</v>
      </c>
      <c r="W33" s="41">
        <f t="shared" si="4"/>
        <v>46053</v>
      </c>
      <c r="X33" s="41">
        <f t="shared" si="4"/>
        <v>41420</v>
      </c>
      <c r="Y33" s="41">
        <f t="shared" si="4"/>
        <v>46319</v>
      </c>
      <c r="Z33" s="41">
        <f t="shared" si="4"/>
        <v>50859</v>
      </c>
      <c r="AA33" s="41">
        <f t="shared" si="4"/>
        <v>44141</v>
      </c>
      <c r="AB33" s="42">
        <f t="shared" si="4"/>
        <v>45877</v>
      </c>
      <c r="AC33" s="42">
        <f t="shared" si="4"/>
        <v>49482</v>
      </c>
      <c r="AD33" s="42">
        <f t="shared" si="4"/>
        <v>50460</v>
      </c>
      <c r="AE33" s="42">
        <f t="shared" si="4"/>
        <v>47943</v>
      </c>
      <c r="AF33" s="42">
        <f t="shared" si="4"/>
        <v>49899</v>
      </c>
      <c r="AG33" s="42">
        <f t="shared" si="4"/>
        <v>49262</v>
      </c>
      <c r="AH33" s="42">
        <f>AH28+AH29+AH30+AH31</f>
        <v>56823</v>
      </c>
      <c r="AI33" s="42">
        <f>AI28+AI29+AI30+AI31</f>
        <v>51551</v>
      </c>
      <c r="AJ33" s="42">
        <f>AJ28+AJ29+AJ30+AJ31</f>
        <v>53603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21.95" customHeight="1">
      <c r="A35" s="31" t="s">
        <v>31</v>
      </c>
      <c r="B35" s="44" t="s">
        <v>84</v>
      </c>
      <c r="C35" s="34">
        <f>C33-C26</f>
        <v>28380</v>
      </c>
      <c r="D35" s="34">
        <f t="shared" ref="D35:AG35" si="5">D33-D26</f>
        <v>31304</v>
      </c>
      <c r="E35" s="34">
        <f t="shared" si="5"/>
        <v>30341</v>
      </c>
      <c r="F35" s="34">
        <f t="shared" si="5"/>
        <v>30428</v>
      </c>
      <c r="G35" s="34">
        <f t="shared" si="5"/>
        <v>28417</v>
      </c>
      <c r="H35" s="34">
        <f t="shared" si="5"/>
        <v>30352</v>
      </c>
      <c r="I35" s="34">
        <f t="shared" si="5"/>
        <v>33434</v>
      </c>
      <c r="J35" s="34">
        <f t="shared" si="5"/>
        <v>29389</v>
      </c>
      <c r="K35" s="34">
        <f t="shared" si="5"/>
        <v>29897</v>
      </c>
      <c r="L35" s="34">
        <f t="shared" si="5"/>
        <v>29791</v>
      </c>
      <c r="M35" s="34">
        <f t="shared" si="5"/>
        <v>28097</v>
      </c>
      <c r="N35" s="34">
        <f t="shared" si="5"/>
        <v>29839</v>
      </c>
      <c r="O35" s="34">
        <f t="shared" si="5"/>
        <v>28756</v>
      </c>
      <c r="P35" s="34">
        <f t="shared" si="5"/>
        <v>30902</v>
      </c>
      <c r="Q35" s="34">
        <f t="shared" si="5"/>
        <v>30823</v>
      </c>
      <c r="R35" s="34">
        <f t="shared" si="5"/>
        <v>32149</v>
      </c>
      <c r="S35" s="34">
        <f t="shared" si="5"/>
        <v>32923</v>
      </c>
      <c r="T35" s="34">
        <f t="shared" si="5"/>
        <v>32359</v>
      </c>
      <c r="U35" s="34">
        <f t="shared" si="5"/>
        <v>37106</v>
      </c>
      <c r="V35" s="34">
        <f t="shared" si="5"/>
        <v>38898</v>
      </c>
      <c r="W35" s="34">
        <f t="shared" si="5"/>
        <v>42393</v>
      </c>
      <c r="X35" s="34">
        <f t="shared" si="5"/>
        <v>37793</v>
      </c>
      <c r="Y35" s="34">
        <f t="shared" si="5"/>
        <v>42585</v>
      </c>
      <c r="Z35" s="34">
        <f t="shared" si="5"/>
        <v>46976</v>
      </c>
      <c r="AA35" s="34">
        <f t="shared" si="5"/>
        <v>40235</v>
      </c>
      <c r="AB35" s="45">
        <f t="shared" si="5"/>
        <v>41897</v>
      </c>
      <c r="AC35" s="45">
        <f t="shared" si="5"/>
        <v>45378</v>
      </c>
      <c r="AD35" s="45">
        <f t="shared" si="5"/>
        <v>46355</v>
      </c>
      <c r="AE35" s="45">
        <f t="shared" si="5"/>
        <v>43807</v>
      </c>
      <c r="AF35" s="45">
        <f t="shared" si="5"/>
        <v>45745</v>
      </c>
      <c r="AG35" s="45">
        <f t="shared" si="5"/>
        <v>45095</v>
      </c>
      <c r="AH35" s="45">
        <f>AH33-AH26</f>
        <v>52702</v>
      </c>
      <c r="AI35" s="45">
        <f>AI33-AI26</f>
        <v>47607</v>
      </c>
      <c r="AJ35" s="45">
        <f>AJ33-AJ26</f>
        <v>49590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62" orientation="landscape" r:id="rId1"/>
  <headerFooter alignWithMargins="0">
    <oddHeader>&amp;LSchweizerische Holzenergiestatistik EJ2023
&amp;C&amp;"Arial,Fett"&amp;12Bruttoverbrauch Holz&amp;"Arial,Standard"
&amp;10(in TJ, effektive Jahreswerte)&amp;R&amp;"Arial,Standard"Tabelle K</oddHeader>
    <oddFooter>&amp;R24.06.2024</oddFooter>
  </headerFooter>
  <customProperties>
    <customPr name="EpmWorksheetKeyString_GUID" r:id="rId2"/>
  </customPropertie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31">
    <pageSetUpPr fitToPage="1"/>
  </sheetPr>
  <dimension ref="A1:AJ35"/>
  <sheetViews>
    <sheetView view="pageLayout" topLeftCell="A13" zoomScale="85" zoomScaleNormal="80" zoomScaleSheetLayoutView="100" zoomScalePageLayoutView="85" workbookViewId="0">
      <selection activeCell="B31" sqref="B31"/>
    </sheetView>
  </sheetViews>
  <sheetFormatPr baseColWidth="10" defaultColWidth="11.42578125" defaultRowHeight="12"/>
  <cols>
    <col min="1" max="1" width="5.28515625" style="17" customWidth="1"/>
    <col min="2" max="2" width="32.85546875" style="17" customWidth="1"/>
    <col min="3" max="3" width="8.28515625" style="17" customWidth="1"/>
    <col min="4" max="7" width="8.28515625" style="17" hidden="1" customWidth="1"/>
    <col min="8" max="8" width="8.28515625" style="17" customWidth="1"/>
    <col min="9" max="12" width="8.28515625" style="17" hidden="1" customWidth="1"/>
    <col min="13" max="13" width="8.28515625" style="17" customWidth="1"/>
    <col min="14" max="17" width="8.28515625" style="17" hidden="1" customWidth="1"/>
    <col min="18" max="32" width="8.28515625" style="17" customWidth="1"/>
    <col min="33" max="33" width="7.28515625" style="17" customWidth="1"/>
    <col min="34" max="36" width="8.5703125" style="17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134">
        <v>0</v>
      </c>
      <c r="D2" s="135">
        <v>0</v>
      </c>
      <c r="E2" s="135">
        <v>0</v>
      </c>
      <c r="F2" s="135">
        <v>0</v>
      </c>
      <c r="G2" s="135">
        <v>0</v>
      </c>
      <c r="H2" s="135">
        <v>0</v>
      </c>
      <c r="I2" s="135">
        <v>0</v>
      </c>
      <c r="J2" s="135">
        <v>0</v>
      </c>
      <c r="K2" s="135">
        <v>0</v>
      </c>
      <c r="L2" s="135">
        <v>0</v>
      </c>
      <c r="M2" s="135">
        <v>0</v>
      </c>
      <c r="N2" s="135">
        <v>0</v>
      </c>
      <c r="O2" s="135">
        <v>0</v>
      </c>
      <c r="P2" s="135">
        <v>0</v>
      </c>
      <c r="Q2" s="135">
        <v>0</v>
      </c>
      <c r="R2" s="135">
        <v>0</v>
      </c>
      <c r="S2" s="135">
        <v>0</v>
      </c>
      <c r="T2" s="135">
        <v>0</v>
      </c>
      <c r="U2" s="135">
        <v>0</v>
      </c>
      <c r="V2" s="135">
        <v>0</v>
      </c>
      <c r="W2" s="135">
        <v>0</v>
      </c>
      <c r="X2" s="135">
        <v>0</v>
      </c>
      <c r="Y2" s="135">
        <v>0</v>
      </c>
      <c r="Z2" s="135">
        <v>0</v>
      </c>
      <c r="AA2" s="135">
        <v>0</v>
      </c>
      <c r="AB2" s="135">
        <v>0</v>
      </c>
      <c r="AC2" s="135">
        <v>0</v>
      </c>
      <c r="AD2" s="135">
        <v>0</v>
      </c>
      <c r="AE2" s="135">
        <v>0</v>
      </c>
      <c r="AF2" s="135">
        <v>0</v>
      </c>
      <c r="AG2" s="135">
        <v>0</v>
      </c>
      <c r="AH2" s="135">
        <v>0</v>
      </c>
      <c r="AI2" s="135">
        <v>0</v>
      </c>
      <c r="AJ2" s="135">
        <v>0</v>
      </c>
    </row>
    <row r="3" spans="1:36" ht="14.1" customHeight="1">
      <c r="A3" s="19">
        <v>2</v>
      </c>
      <c r="B3" s="20" t="s">
        <v>10</v>
      </c>
      <c r="C3" s="21">
        <v>103</v>
      </c>
      <c r="D3" s="22">
        <v>141</v>
      </c>
      <c r="E3" s="22">
        <v>159</v>
      </c>
      <c r="F3" s="22">
        <v>181</v>
      </c>
      <c r="G3" s="22">
        <v>185</v>
      </c>
      <c r="H3" s="22">
        <v>218</v>
      </c>
      <c r="I3" s="22">
        <v>263</v>
      </c>
      <c r="J3" s="22">
        <v>256</v>
      </c>
      <c r="K3" s="22">
        <v>289</v>
      </c>
      <c r="L3" s="22">
        <v>311</v>
      </c>
      <c r="M3" s="22">
        <v>306</v>
      </c>
      <c r="N3" s="22">
        <v>338</v>
      </c>
      <c r="O3" s="22">
        <v>329</v>
      </c>
      <c r="P3" s="22">
        <v>359</v>
      </c>
      <c r="Q3" s="22">
        <v>363</v>
      </c>
      <c r="R3" s="22">
        <v>381</v>
      </c>
      <c r="S3" s="22">
        <v>393</v>
      </c>
      <c r="T3" s="22">
        <v>372</v>
      </c>
      <c r="U3" s="22">
        <v>424</v>
      </c>
      <c r="V3" s="22">
        <v>438</v>
      </c>
      <c r="W3" s="22">
        <v>485</v>
      </c>
      <c r="X3" s="22">
        <v>388</v>
      </c>
      <c r="Y3" s="22">
        <v>424</v>
      </c>
      <c r="Z3" s="22">
        <v>459</v>
      </c>
      <c r="AA3" s="22">
        <v>355</v>
      </c>
      <c r="AB3" s="22">
        <v>373</v>
      </c>
      <c r="AC3" s="22">
        <v>376</v>
      </c>
      <c r="AD3" s="22">
        <v>346</v>
      </c>
      <c r="AE3" s="22">
        <v>304</v>
      </c>
      <c r="AF3" s="22">
        <v>294</v>
      </c>
      <c r="AG3" s="22">
        <v>260</v>
      </c>
      <c r="AH3" s="22">
        <v>288</v>
      </c>
      <c r="AI3" s="22">
        <v>233</v>
      </c>
      <c r="AJ3" s="22">
        <v>227</v>
      </c>
    </row>
    <row r="4" spans="1:36" ht="14.1" customHeight="1">
      <c r="A4" s="19">
        <v>3</v>
      </c>
      <c r="B4" s="20" t="s">
        <v>11</v>
      </c>
      <c r="C4" s="21">
        <v>572</v>
      </c>
      <c r="D4" s="22">
        <v>698</v>
      </c>
      <c r="E4" s="22">
        <v>728</v>
      </c>
      <c r="F4" s="22">
        <v>775</v>
      </c>
      <c r="G4" s="22">
        <v>770</v>
      </c>
      <c r="H4" s="22">
        <v>885</v>
      </c>
      <c r="I4" s="22">
        <v>1016</v>
      </c>
      <c r="J4" s="22">
        <v>963</v>
      </c>
      <c r="K4" s="22">
        <v>1070</v>
      </c>
      <c r="L4" s="22">
        <v>1130</v>
      </c>
      <c r="M4" s="22">
        <v>1074</v>
      </c>
      <c r="N4" s="22">
        <v>1124</v>
      </c>
      <c r="O4" s="22">
        <v>1106</v>
      </c>
      <c r="P4" s="22">
        <v>1241</v>
      </c>
      <c r="Q4" s="22">
        <v>1283</v>
      </c>
      <c r="R4" s="22">
        <v>1395</v>
      </c>
      <c r="S4" s="22">
        <v>1468</v>
      </c>
      <c r="T4" s="22">
        <v>1413</v>
      </c>
      <c r="U4" s="22">
        <v>1631</v>
      </c>
      <c r="V4" s="22">
        <v>1698</v>
      </c>
      <c r="W4" s="22">
        <v>1940</v>
      </c>
      <c r="X4" s="22">
        <v>1587</v>
      </c>
      <c r="Y4" s="22">
        <v>1773</v>
      </c>
      <c r="Z4" s="22">
        <v>1962</v>
      </c>
      <c r="AA4" s="22">
        <v>1547</v>
      </c>
      <c r="AB4" s="22">
        <v>1685</v>
      </c>
      <c r="AC4" s="22">
        <v>1786</v>
      </c>
      <c r="AD4" s="22">
        <v>1715</v>
      </c>
      <c r="AE4" s="22">
        <v>1566</v>
      </c>
      <c r="AF4" s="22">
        <v>1552</v>
      </c>
      <c r="AG4" s="22">
        <v>1415</v>
      </c>
      <c r="AH4" s="22">
        <v>1585</v>
      </c>
      <c r="AI4" s="22">
        <v>1297</v>
      </c>
      <c r="AJ4" s="22">
        <v>1276</v>
      </c>
    </row>
    <row r="5" spans="1:36" ht="14.1" customHeight="1">
      <c r="A5" s="19" t="s">
        <v>68</v>
      </c>
      <c r="B5" s="20" t="s">
        <v>12</v>
      </c>
      <c r="C5" s="21">
        <v>1124</v>
      </c>
      <c r="D5" s="22">
        <v>1214</v>
      </c>
      <c r="E5" s="22">
        <v>1136</v>
      </c>
      <c r="F5" s="22">
        <v>1116</v>
      </c>
      <c r="G5" s="22">
        <v>1002</v>
      </c>
      <c r="H5" s="22">
        <v>971</v>
      </c>
      <c r="I5" s="22">
        <v>1037</v>
      </c>
      <c r="J5" s="22">
        <v>883</v>
      </c>
      <c r="K5" s="22">
        <v>840</v>
      </c>
      <c r="L5" s="22">
        <v>775</v>
      </c>
      <c r="M5" s="22">
        <v>654</v>
      </c>
      <c r="N5" s="22">
        <v>577</v>
      </c>
      <c r="O5" s="22">
        <v>480</v>
      </c>
      <c r="P5" s="22">
        <v>467</v>
      </c>
      <c r="Q5" s="22">
        <v>423</v>
      </c>
      <c r="R5" s="22">
        <v>396</v>
      </c>
      <c r="S5" s="22">
        <v>350</v>
      </c>
      <c r="T5" s="22">
        <v>278</v>
      </c>
      <c r="U5" s="22">
        <v>252</v>
      </c>
      <c r="V5" s="22">
        <v>208</v>
      </c>
      <c r="W5" s="22">
        <v>184</v>
      </c>
      <c r="X5" s="22">
        <v>135</v>
      </c>
      <c r="Y5" s="22">
        <v>135</v>
      </c>
      <c r="Z5" s="22">
        <v>130</v>
      </c>
      <c r="AA5" s="22">
        <v>89</v>
      </c>
      <c r="AB5" s="22">
        <v>84</v>
      </c>
      <c r="AC5" s="22">
        <v>77</v>
      </c>
      <c r="AD5" s="22">
        <v>61</v>
      </c>
      <c r="AE5" s="22">
        <v>55</v>
      </c>
      <c r="AF5" s="22">
        <v>55</v>
      </c>
      <c r="AG5" s="22">
        <v>48</v>
      </c>
      <c r="AH5" s="22">
        <v>56</v>
      </c>
      <c r="AI5" s="22">
        <v>51</v>
      </c>
      <c r="AJ5" s="22">
        <v>54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</v>
      </c>
      <c r="L6" s="22">
        <v>3</v>
      </c>
      <c r="M6" s="22">
        <v>5</v>
      </c>
      <c r="N6" s="22">
        <v>9</v>
      </c>
      <c r="O6" s="22">
        <v>15</v>
      </c>
      <c r="P6" s="22">
        <v>22</v>
      </c>
      <c r="Q6" s="22">
        <v>29</v>
      </c>
      <c r="R6" s="22">
        <v>38</v>
      </c>
      <c r="S6" s="22">
        <v>53</v>
      </c>
      <c r="T6" s="22">
        <v>61</v>
      </c>
      <c r="U6" s="22">
        <v>81</v>
      </c>
      <c r="V6" s="22">
        <v>94</v>
      </c>
      <c r="W6" s="22">
        <v>121</v>
      </c>
      <c r="X6" s="22">
        <v>108</v>
      </c>
      <c r="Y6" s="22">
        <v>131</v>
      </c>
      <c r="Z6" s="22">
        <v>152</v>
      </c>
      <c r="AA6" s="22">
        <v>127</v>
      </c>
      <c r="AB6" s="22">
        <v>145</v>
      </c>
      <c r="AC6" s="22">
        <v>159</v>
      </c>
      <c r="AD6" s="22">
        <v>157</v>
      </c>
      <c r="AE6" s="22">
        <v>149</v>
      </c>
      <c r="AF6" s="22">
        <v>150</v>
      </c>
      <c r="AG6" s="22">
        <v>140</v>
      </c>
      <c r="AH6" s="22">
        <v>158</v>
      </c>
      <c r="AI6" s="22">
        <v>133</v>
      </c>
      <c r="AJ6" s="22">
        <v>136</v>
      </c>
    </row>
    <row r="7" spans="1:36" ht="14.1" customHeight="1">
      <c r="A7" s="19">
        <v>5</v>
      </c>
      <c r="B7" s="20" t="s">
        <v>13</v>
      </c>
      <c r="C7" s="21">
        <v>2564</v>
      </c>
      <c r="D7" s="22">
        <v>2703</v>
      </c>
      <c r="E7" s="22">
        <v>2470</v>
      </c>
      <c r="F7" s="22">
        <v>2363</v>
      </c>
      <c r="G7" s="22">
        <v>2072</v>
      </c>
      <c r="H7" s="22">
        <v>2126</v>
      </c>
      <c r="I7" s="22">
        <v>2229</v>
      </c>
      <c r="J7" s="22">
        <v>1911</v>
      </c>
      <c r="K7" s="22">
        <v>1911</v>
      </c>
      <c r="L7" s="22">
        <v>1879</v>
      </c>
      <c r="M7" s="22">
        <v>1692</v>
      </c>
      <c r="N7" s="22">
        <v>1821</v>
      </c>
      <c r="O7" s="22">
        <v>1726</v>
      </c>
      <c r="P7" s="22">
        <v>1844</v>
      </c>
      <c r="Q7" s="22">
        <v>1824</v>
      </c>
      <c r="R7" s="22">
        <v>1874</v>
      </c>
      <c r="S7" s="22">
        <v>1880</v>
      </c>
      <c r="T7" s="22">
        <v>1733</v>
      </c>
      <c r="U7" s="22">
        <v>1942</v>
      </c>
      <c r="V7" s="22">
        <v>1996</v>
      </c>
      <c r="W7" s="22">
        <v>2305</v>
      </c>
      <c r="X7" s="22">
        <v>1921</v>
      </c>
      <c r="Y7" s="22">
        <v>2194</v>
      </c>
      <c r="Z7" s="22">
        <v>2466</v>
      </c>
      <c r="AA7" s="22">
        <v>2005</v>
      </c>
      <c r="AB7" s="22">
        <v>2238</v>
      </c>
      <c r="AC7" s="22">
        <v>2403</v>
      </c>
      <c r="AD7" s="22">
        <v>2349</v>
      </c>
      <c r="AE7" s="22">
        <v>2203</v>
      </c>
      <c r="AF7" s="22">
        <v>2258</v>
      </c>
      <c r="AG7" s="22">
        <v>2113</v>
      </c>
      <c r="AH7" s="22">
        <v>2475</v>
      </c>
      <c r="AI7" s="22">
        <v>2103</v>
      </c>
      <c r="AJ7" s="22">
        <v>2183</v>
      </c>
    </row>
    <row r="8" spans="1:36" ht="14.1" customHeight="1">
      <c r="A8" s="19">
        <v>6</v>
      </c>
      <c r="B8" s="20" t="s">
        <v>14</v>
      </c>
      <c r="C8" s="21">
        <v>1970</v>
      </c>
      <c r="D8" s="22">
        <v>2059</v>
      </c>
      <c r="E8" s="22">
        <v>1852</v>
      </c>
      <c r="F8" s="22">
        <v>1732</v>
      </c>
      <c r="G8" s="22">
        <v>1488</v>
      </c>
      <c r="H8" s="22">
        <v>1470</v>
      </c>
      <c r="I8" s="22">
        <v>1489</v>
      </c>
      <c r="J8" s="22">
        <v>1200</v>
      </c>
      <c r="K8" s="22">
        <v>1118</v>
      </c>
      <c r="L8" s="22">
        <v>1012</v>
      </c>
      <c r="M8" s="22">
        <v>858</v>
      </c>
      <c r="N8" s="22">
        <v>886</v>
      </c>
      <c r="O8" s="22">
        <v>808</v>
      </c>
      <c r="P8" s="22">
        <v>831</v>
      </c>
      <c r="Q8" s="22">
        <v>789</v>
      </c>
      <c r="R8" s="22">
        <v>785</v>
      </c>
      <c r="S8" s="22">
        <v>700</v>
      </c>
      <c r="T8" s="22">
        <v>576</v>
      </c>
      <c r="U8" s="22">
        <v>568</v>
      </c>
      <c r="V8" s="22">
        <v>511</v>
      </c>
      <c r="W8" s="22">
        <v>497</v>
      </c>
      <c r="X8" s="22">
        <v>367</v>
      </c>
      <c r="Y8" s="22">
        <v>398</v>
      </c>
      <c r="Z8" s="22">
        <v>413</v>
      </c>
      <c r="AA8" s="22">
        <v>307</v>
      </c>
      <c r="AB8" s="22">
        <v>318</v>
      </c>
      <c r="AC8" s="22">
        <v>311</v>
      </c>
      <c r="AD8" s="22">
        <v>280</v>
      </c>
      <c r="AE8" s="22">
        <v>245</v>
      </c>
      <c r="AF8" s="22">
        <v>235</v>
      </c>
      <c r="AG8" s="22">
        <v>206</v>
      </c>
      <c r="AH8" s="22">
        <v>230</v>
      </c>
      <c r="AI8" s="22">
        <v>190</v>
      </c>
      <c r="AJ8" s="22">
        <v>176</v>
      </c>
    </row>
    <row r="9" spans="1:36" ht="14.1" customHeight="1">
      <c r="A9" s="19">
        <v>7</v>
      </c>
      <c r="B9" s="20" t="s">
        <v>15</v>
      </c>
      <c r="C9" s="21">
        <v>3250</v>
      </c>
      <c r="D9" s="22">
        <v>3488</v>
      </c>
      <c r="E9" s="22">
        <v>3247</v>
      </c>
      <c r="F9" s="22">
        <v>3169</v>
      </c>
      <c r="G9" s="22">
        <v>2835</v>
      </c>
      <c r="H9" s="22">
        <v>2929</v>
      </c>
      <c r="I9" s="22">
        <v>3050</v>
      </c>
      <c r="J9" s="22">
        <v>2596</v>
      </c>
      <c r="K9" s="22">
        <v>2570</v>
      </c>
      <c r="L9" s="22">
        <v>2476</v>
      </c>
      <c r="M9" s="22">
        <v>2200</v>
      </c>
      <c r="N9" s="22">
        <v>2239</v>
      </c>
      <c r="O9" s="22">
        <v>2007</v>
      </c>
      <c r="P9" s="22">
        <v>2024</v>
      </c>
      <c r="Q9" s="22">
        <v>1894</v>
      </c>
      <c r="R9" s="22">
        <v>1836</v>
      </c>
      <c r="S9" s="22">
        <v>1657</v>
      </c>
      <c r="T9" s="22">
        <v>1336</v>
      </c>
      <c r="U9" s="22">
        <v>1315</v>
      </c>
      <c r="V9" s="22">
        <v>1172</v>
      </c>
      <c r="W9" s="22">
        <v>1073</v>
      </c>
      <c r="X9" s="22">
        <v>718</v>
      </c>
      <c r="Y9" s="22">
        <v>648</v>
      </c>
      <c r="Z9" s="22">
        <v>555</v>
      </c>
      <c r="AA9" s="22">
        <v>343</v>
      </c>
      <c r="AB9" s="22">
        <v>353</v>
      </c>
      <c r="AC9" s="22">
        <v>353</v>
      </c>
      <c r="AD9" s="22">
        <v>324</v>
      </c>
      <c r="AE9" s="22">
        <v>288</v>
      </c>
      <c r="AF9" s="22">
        <v>279</v>
      </c>
      <c r="AG9" s="22">
        <v>248</v>
      </c>
      <c r="AH9" s="22">
        <v>274</v>
      </c>
      <c r="AI9" s="22">
        <v>225</v>
      </c>
      <c r="AJ9" s="22">
        <v>222</v>
      </c>
    </row>
    <row r="10" spans="1:36" ht="14.1" customHeight="1">
      <c r="A10" s="19">
        <v>8</v>
      </c>
      <c r="B10" s="20" t="s">
        <v>71</v>
      </c>
      <c r="C10" s="21">
        <v>2946</v>
      </c>
      <c r="D10" s="22">
        <v>3310</v>
      </c>
      <c r="E10" s="22">
        <v>3205</v>
      </c>
      <c r="F10" s="22">
        <v>3233</v>
      </c>
      <c r="G10" s="22">
        <v>2998</v>
      </c>
      <c r="H10" s="22">
        <v>3180</v>
      </c>
      <c r="I10" s="22">
        <v>3474</v>
      </c>
      <c r="J10" s="22">
        <v>3109</v>
      </c>
      <c r="K10" s="22">
        <v>3205</v>
      </c>
      <c r="L10" s="22">
        <v>3202</v>
      </c>
      <c r="M10" s="22">
        <v>2982</v>
      </c>
      <c r="N10" s="22">
        <v>3215</v>
      </c>
      <c r="O10" s="22">
        <v>3035</v>
      </c>
      <c r="P10" s="22">
        <v>3198</v>
      </c>
      <c r="Q10" s="22">
        <v>3132</v>
      </c>
      <c r="R10" s="22">
        <v>3178</v>
      </c>
      <c r="S10" s="22">
        <v>3065</v>
      </c>
      <c r="T10" s="22">
        <v>2725</v>
      </c>
      <c r="U10" s="22">
        <v>2935</v>
      </c>
      <c r="V10" s="22">
        <v>2851</v>
      </c>
      <c r="W10" s="22">
        <v>2966</v>
      </c>
      <c r="X10" s="22">
        <v>2223</v>
      </c>
      <c r="Y10" s="22">
        <v>2319</v>
      </c>
      <c r="Z10" s="22">
        <v>2382</v>
      </c>
      <c r="AA10" s="22">
        <v>1727</v>
      </c>
      <c r="AB10" s="22">
        <v>1831</v>
      </c>
      <c r="AC10" s="22">
        <v>1878</v>
      </c>
      <c r="AD10" s="22">
        <v>1769</v>
      </c>
      <c r="AE10" s="22">
        <v>1609</v>
      </c>
      <c r="AF10" s="22">
        <v>1614</v>
      </c>
      <c r="AG10" s="22">
        <v>1442</v>
      </c>
      <c r="AH10" s="22">
        <v>1577</v>
      </c>
      <c r="AI10" s="22">
        <v>1276</v>
      </c>
      <c r="AJ10" s="22">
        <v>1275</v>
      </c>
    </row>
    <row r="11" spans="1:36" ht="14.1" customHeight="1">
      <c r="A11" s="19">
        <v>9</v>
      </c>
      <c r="B11" s="20" t="s">
        <v>72</v>
      </c>
      <c r="C11" s="21">
        <v>51</v>
      </c>
      <c r="D11" s="22">
        <v>60</v>
      </c>
      <c r="E11" s="22">
        <v>66</v>
      </c>
      <c r="F11" s="22">
        <v>77</v>
      </c>
      <c r="G11" s="22">
        <v>84</v>
      </c>
      <c r="H11" s="22">
        <v>106</v>
      </c>
      <c r="I11" s="22">
        <v>129</v>
      </c>
      <c r="J11" s="22">
        <v>128</v>
      </c>
      <c r="K11" s="22">
        <v>143</v>
      </c>
      <c r="L11" s="22">
        <v>155</v>
      </c>
      <c r="M11" s="22">
        <v>156</v>
      </c>
      <c r="N11" s="22">
        <v>187</v>
      </c>
      <c r="O11" s="22">
        <v>189</v>
      </c>
      <c r="P11" s="22">
        <v>214</v>
      </c>
      <c r="Q11" s="22">
        <v>223</v>
      </c>
      <c r="R11" s="22">
        <v>241</v>
      </c>
      <c r="S11" s="22">
        <v>243</v>
      </c>
      <c r="T11" s="22">
        <v>229</v>
      </c>
      <c r="U11" s="22">
        <v>256</v>
      </c>
      <c r="V11" s="22">
        <v>260</v>
      </c>
      <c r="W11" s="22">
        <v>287</v>
      </c>
      <c r="X11" s="22">
        <v>242</v>
      </c>
      <c r="Y11" s="22">
        <v>266</v>
      </c>
      <c r="Z11" s="22">
        <v>282</v>
      </c>
      <c r="AA11" s="22">
        <v>222</v>
      </c>
      <c r="AB11" s="22">
        <v>231</v>
      </c>
      <c r="AC11" s="22">
        <v>235</v>
      </c>
      <c r="AD11" s="22">
        <v>223</v>
      </c>
      <c r="AE11" s="22">
        <v>208</v>
      </c>
      <c r="AF11" s="22">
        <v>203</v>
      </c>
      <c r="AG11" s="22">
        <v>182</v>
      </c>
      <c r="AH11" s="22">
        <v>189</v>
      </c>
      <c r="AI11" s="22">
        <v>151</v>
      </c>
      <c r="AJ11" s="22">
        <v>149</v>
      </c>
    </row>
    <row r="12" spans="1:36" ht="14.1" customHeight="1">
      <c r="A12" s="19">
        <v>10</v>
      </c>
      <c r="B12" s="20" t="s">
        <v>16</v>
      </c>
      <c r="C12" s="21">
        <v>785</v>
      </c>
      <c r="D12" s="22">
        <v>856</v>
      </c>
      <c r="E12" s="22">
        <v>809</v>
      </c>
      <c r="F12" s="22">
        <v>788</v>
      </c>
      <c r="G12" s="22">
        <v>701</v>
      </c>
      <c r="H12" s="22">
        <v>713</v>
      </c>
      <c r="I12" s="22">
        <v>720</v>
      </c>
      <c r="J12" s="22">
        <v>597</v>
      </c>
      <c r="K12" s="22">
        <v>560</v>
      </c>
      <c r="L12" s="22">
        <v>498</v>
      </c>
      <c r="M12" s="22">
        <v>395</v>
      </c>
      <c r="N12" s="22">
        <v>342</v>
      </c>
      <c r="O12" s="22">
        <v>271</v>
      </c>
      <c r="P12" s="22">
        <v>249</v>
      </c>
      <c r="Q12" s="22">
        <v>215</v>
      </c>
      <c r="R12" s="22">
        <v>199</v>
      </c>
      <c r="S12" s="22">
        <v>176</v>
      </c>
      <c r="T12" s="22">
        <v>145</v>
      </c>
      <c r="U12" s="22">
        <v>143</v>
      </c>
      <c r="V12" s="22">
        <v>122</v>
      </c>
      <c r="W12" s="22">
        <v>117</v>
      </c>
      <c r="X12" s="22">
        <v>84</v>
      </c>
      <c r="Y12" s="22">
        <v>83</v>
      </c>
      <c r="Z12" s="22">
        <v>80</v>
      </c>
      <c r="AA12" s="22">
        <v>55</v>
      </c>
      <c r="AB12" s="22">
        <v>53</v>
      </c>
      <c r="AC12" s="22">
        <v>50</v>
      </c>
      <c r="AD12" s="22">
        <v>39</v>
      </c>
      <c r="AE12" s="22">
        <v>30</v>
      </c>
      <c r="AF12" s="22">
        <v>25</v>
      </c>
      <c r="AG12" s="22">
        <v>19</v>
      </c>
      <c r="AH12" s="22">
        <v>17</v>
      </c>
      <c r="AI12" s="22">
        <v>12</v>
      </c>
      <c r="AJ12" s="22">
        <v>10</v>
      </c>
    </row>
    <row r="13" spans="1:36">
      <c r="A13" s="19" t="s">
        <v>70</v>
      </c>
      <c r="B13" s="20" t="s">
        <v>73</v>
      </c>
      <c r="C13" s="21">
        <v>143</v>
      </c>
      <c r="D13" s="22">
        <v>195</v>
      </c>
      <c r="E13" s="22">
        <v>215</v>
      </c>
      <c r="F13" s="22">
        <v>234</v>
      </c>
      <c r="G13" s="22">
        <v>235</v>
      </c>
      <c r="H13" s="22">
        <v>265</v>
      </c>
      <c r="I13" s="22">
        <v>315</v>
      </c>
      <c r="J13" s="22">
        <v>307</v>
      </c>
      <c r="K13" s="22">
        <v>338</v>
      </c>
      <c r="L13" s="22">
        <v>363</v>
      </c>
      <c r="M13" s="22">
        <v>351</v>
      </c>
      <c r="N13" s="22">
        <v>402</v>
      </c>
      <c r="O13" s="22">
        <v>409</v>
      </c>
      <c r="P13" s="22">
        <v>464</v>
      </c>
      <c r="Q13" s="22">
        <v>468</v>
      </c>
      <c r="R13" s="22">
        <v>509</v>
      </c>
      <c r="S13" s="22">
        <v>529</v>
      </c>
      <c r="T13" s="22">
        <v>498</v>
      </c>
      <c r="U13" s="22">
        <v>576</v>
      </c>
      <c r="V13" s="22">
        <v>597</v>
      </c>
      <c r="W13" s="22">
        <v>701</v>
      </c>
      <c r="X13" s="22">
        <v>557</v>
      </c>
      <c r="Y13" s="22">
        <v>605</v>
      </c>
      <c r="Z13" s="22">
        <v>662</v>
      </c>
      <c r="AA13" s="22">
        <v>517</v>
      </c>
      <c r="AB13" s="22">
        <v>550</v>
      </c>
      <c r="AC13" s="22">
        <v>559</v>
      </c>
      <c r="AD13" s="22">
        <v>520</v>
      </c>
      <c r="AE13" s="22">
        <v>467</v>
      </c>
      <c r="AF13" s="22">
        <v>450</v>
      </c>
      <c r="AG13" s="22">
        <v>391</v>
      </c>
      <c r="AH13" s="22">
        <v>407</v>
      </c>
      <c r="AI13" s="22">
        <v>319</v>
      </c>
      <c r="AJ13" s="22">
        <v>315</v>
      </c>
    </row>
    <row r="14" spans="1:36" ht="14.1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8</v>
      </c>
      <c r="L14" s="22">
        <v>20</v>
      </c>
      <c r="M14" s="22">
        <v>45</v>
      </c>
      <c r="N14" s="22">
        <v>111</v>
      </c>
      <c r="O14" s="22">
        <v>179</v>
      </c>
      <c r="P14" s="22">
        <v>281</v>
      </c>
      <c r="Q14" s="22">
        <v>396</v>
      </c>
      <c r="R14" s="22">
        <v>643</v>
      </c>
      <c r="S14" s="22">
        <v>952</v>
      </c>
      <c r="T14" s="22">
        <v>995</v>
      </c>
      <c r="U14" s="22">
        <v>1251</v>
      </c>
      <c r="V14" s="22">
        <v>1382</v>
      </c>
      <c r="W14" s="22">
        <v>1685</v>
      </c>
      <c r="X14" s="22">
        <v>1447</v>
      </c>
      <c r="Y14" s="22">
        <v>1721</v>
      </c>
      <c r="Z14" s="22">
        <v>2009</v>
      </c>
      <c r="AA14" s="22">
        <v>1680</v>
      </c>
      <c r="AB14" s="22">
        <v>1901</v>
      </c>
      <c r="AC14" s="22">
        <v>2088</v>
      </c>
      <c r="AD14" s="22">
        <v>2095</v>
      </c>
      <c r="AE14" s="22">
        <v>2031</v>
      </c>
      <c r="AF14" s="22">
        <v>2140</v>
      </c>
      <c r="AG14" s="22">
        <v>1991</v>
      </c>
      <c r="AH14" s="22">
        <v>2327</v>
      </c>
      <c r="AI14" s="22">
        <v>2175</v>
      </c>
      <c r="AJ14" s="22">
        <v>2260</v>
      </c>
    </row>
    <row r="15" spans="1:36" ht="25.15" customHeight="1">
      <c r="A15" s="19" t="s">
        <v>85</v>
      </c>
      <c r="B15" s="20" t="s">
        <v>74</v>
      </c>
      <c r="C15" s="21">
        <v>330</v>
      </c>
      <c r="D15" s="22">
        <v>410</v>
      </c>
      <c r="E15" s="22">
        <v>440</v>
      </c>
      <c r="F15" s="22">
        <v>496</v>
      </c>
      <c r="G15" s="22">
        <v>515</v>
      </c>
      <c r="H15" s="22">
        <v>631</v>
      </c>
      <c r="I15" s="22">
        <v>754</v>
      </c>
      <c r="J15" s="22">
        <v>729</v>
      </c>
      <c r="K15" s="22">
        <v>820</v>
      </c>
      <c r="L15" s="22">
        <v>886</v>
      </c>
      <c r="M15" s="22">
        <v>878</v>
      </c>
      <c r="N15" s="22">
        <v>1047</v>
      </c>
      <c r="O15" s="22">
        <v>1073</v>
      </c>
      <c r="P15" s="22">
        <v>1223</v>
      </c>
      <c r="Q15" s="22">
        <v>1296</v>
      </c>
      <c r="R15" s="22">
        <v>1447</v>
      </c>
      <c r="S15" s="22">
        <v>1588</v>
      </c>
      <c r="T15" s="22">
        <v>1553</v>
      </c>
      <c r="U15" s="22">
        <v>1797</v>
      </c>
      <c r="V15" s="22">
        <v>1862</v>
      </c>
      <c r="W15" s="22">
        <v>2179</v>
      </c>
      <c r="X15" s="22">
        <v>1884</v>
      </c>
      <c r="Y15" s="22">
        <v>2230</v>
      </c>
      <c r="Z15" s="22">
        <v>2566</v>
      </c>
      <c r="AA15" s="22">
        <v>2141</v>
      </c>
      <c r="AB15" s="22">
        <v>2458</v>
      </c>
      <c r="AC15" s="22">
        <v>2722</v>
      </c>
      <c r="AD15" s="22">
        <v>2747</v>
      </c>
      <c r="AE15" s="22">
        <v>2654</v>
      </c>
      <c r="AF15" s="22">
        <v>2757</v>
      </c>
      <c r="AG15" s="22">
        <v>2649</v>
      </c>
      <c r="AH15" s="22">
        <v>3145</v>
      </c>
      <c r="AI15" s="22">
        <v>2713</v>
      </c>
      <c r="AJ15" s="22">
        <v>2842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</v>
      </c>
      <c r="N16" s="22">
        <v>11</v>
      </c>
      <c r="O16" s="22">
        <v>15</v>
      </c>
      <c r="P16" s="22">
        <v>23</v>
      </c>
      <c r="Q16" s="22">
        <v>40</v>
      </c>
      <c r="R16" s="22">
        <v>94</v>
      </c>
      <c r="S16" s="22">
        <v>163</v>
      </c>
      <c r="T16" s="22">
        <v>231</v>
      </c>
      <c r="U16" s="22">
        <v>314</v>
      </c>
      <c r="V16" s="22">
        <v>382</v>
      </c>
      <c r="W16" s="22">
        <v>502</v>
      </c>
      <c r="X16" s="22">
        <v>490</v>
      </c>
      <c r="Y16" s="22">
        <v>624</v>
      </c>
      <c r="Z16" s="22">
        <v>771</v>
      </c>
      <c r="AA16" s="22">
        <v>721</v>
      </c>
      <c r="AB16" s="22">
        <v>921</v>
      </c>
      <c r="AC16" s="22">
        <v>1106</v>
      </c>
      <c r="AD16" s="22">
        <v>1227</v>
      </c>
      <c r="AE16" s="22">
        <v>1267</v>
      </c>
      <c r="AF16" s="22">
        <v>1392</v>
      </c>
      <c r="AG16" s="22">
        <v>1418</v>
      </c>
      <c r="AH16" s="22">
        <v>1808</v>
      </c>
      <c r="AI16" s="22">
        <v>1669</v>
      </c>
      <c r="AJ16" s="22">
        <v>1827</v>
      </c>
    </row>
    <row r="17" spans="1:36" ht="25.15" customHeight="1">
      <c r="A17" s="19">
        <v>13</v>
      </c>
      <c r="B17" s="20" t="s">
        <v>75</v>
      </c>
      <c r="C17" s="21">
        <v>604</v>
      </c>
      <c r="D17" s="22">
        <v>719</v>
      </c>
      <c r="E17" s="22">
        <v>734</v>
      </c>
      <c r="F17" s="22">
        <v>766</v>
      </c>
      <c r="G17" s="22">
        <v>736</v>
      </c>
      <c r="H17" s="22">
        <v>811</v>
      </c>
      <c r="I17" s="22">
        <v>910</v>
      </c>
      <c r="J17" s="22">
        <v>840</v>
      </c>
      <c r="K17" s="22">
        <v>872</v>
      </c>
      <c r="L17" s="22">
        <v>894</v>
      </c>
      <c r="M17" s="22">
        <v>839</v>
      </c>
      <c r="N17" s="22">
        <v>898</v>
      </c>
      <c r="O17" s="22">
        <v>852</v>
      </c>
      <c r="P17" s="22">
        <v>925</v>
      </c>
      <c r="Q17" s="22">
        <v>910</v>
      </c>
      <c r="R17" s="22">
        <v>950</v>
      </c>
      <c r="S17" s="22">
        <v>942</v>
      </c>
      <c r="T17" s="22">
        <v>924</v>
      </c>
      <c r="U17" s="22">
        <v>997</v>
      </c>
      <c r="V17" s="22">
        <v>1007</v>
      </c>
      <c r="W17" s="22">
        <v>1086</v>
      </c>
      <c r="X17" s="22">
        <v>933</v>
      </c>
      <c r="Y17" s="22">
        <v>1018</v>
      </c>
      <c r="Z17" s="22">
        <v>1101</v>
      </c>
      <c r="AA17" s="22">
        <v>920</v>
      </c>
      <c r="AB17" s="22">
        <v>1007</v>
      </c>
      <c r="AC17" s="22">
        <v>1073</v>
      </c>
      <c r="AD17" s="22">
        <v>1075</v>
      </c>
      <c r="AE17" s="22">
        <v>1035</v>
      </c>
      <c r="AF17" s="22">
        <v>1033</v>
      </c>
      <c r="AG17" s="22">
        <v>997</v>
      </c>
      <c r="AH17" s="22">
        <v>1115</v>
      </c>
      <c r="AI17" s="22">
        <v>974</v>
      </c>
      <c r="AJ17" s="22">
        <v>1008</v>
      </c>
    </row>
    <row r="18" spans="1:36" ht="25.15" customHeight="1">
      <c r="A18" s="19" t="s">
        <v>87</v>
      </c>
      <c r="B18" s="20" t="s">
        <v>17</v>
      </c>
      <c r="C18" s="21">
        <v>169</v>
      </c>
      <c r="D18" s="22">
        <v>223</v>
      </c>
      <c r="E18" s="22">
        <v>260</v>
      </c>
      <c r="F18" s="22">
        <v>289</v>
      </c>
      <c r="G18" s="22">
        <v>310</v>
      </c>
      <c r="H18" s="22">
        <v>386</v>
      </c>
      <c r="I18" s="22">
        <v>467</v>
      </c>
      <c r="J18" s="22">
        <v>460</v>
      </c>
      <c r="K18" s="22">
        <v>514</v>
      </c>
      <c r="L18" s="22">
        <v>562</v>
      </c>
      <c r="M18" s="22">
        <v>542</v>
      </c>
      <c r="N18" s="22">
        <v>603</v>
      </c>
      <c r="O18" s="22">
        <v>603</v>
      </c>
      <c r="P18" s="22">
        <v>675</v>
      </c>
      <c r="Q18" s="22">
        <v>707</v>
      </c>
      <c r="R18" s="22">
        <v>776</v>
      </c>
      <c r="S18" s="22">
        <v>828</v>
      </c>
      <c r="T18" s="22">
        <v>823</v>
      </c>
      <c r="U18" s="22">
        <v>976</v>
      </c>
      <c r="V18" s="22">
        <v>1040</v>
      </c>
      <c r="W18" s="22">
        <v>1202</v>
      </c>
      <c r="X18" s="22">
        <v>1063</v>
      </c>
      <c r="Y18" s="22">
        <v>1254</v>
      </c>
      <c r="Z18" s="22">
        <v>1418</v>
      </c>
      <c r="AA18" s="22">
        <v>1166</v>
      </c>
      <c r="AB18" s="22">
        <v>1337</v>
      </c>
      <c r="AC18" s="22">
        <v>1483</v>
      </c>
      <c r="AD18" s="22">
        <v>1490</v>
      </c>
      <c r="AE18" s="22">
        <v>1428</v>
      </c>
      <c r="AF18" s="22">
        <v>1493</v>
      </c>
      <c r="AG18" s="22">
        <v>1434</v>
      </c>
      <c r="AH18" s="22">
        <v>1677</v>
      </c>
      <c r="AI18" s="22">
        <v>1449</v>
      </c>
      <c r="AJ18" s="22">
        <v>1532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5</v>
      </c>
      <c r="Q19" s="22">
        <v>5</v>
      </c>
      <c r="R19" s="22">
        <v>16</v>
      </c>
      <c r="S19" s="22">
        <v>37</v>
      </c>
      <c r="T19" s="22">
        <v>54</v>
      </c>
      <c r="U19" s="22">
        <v>97</v>
      </c>
      <c r="V19" s="22">
        <v>130</v>
      </c>
      <c r="W19" s="22">
        <v>164</v>
      </c>
      <c r="X19" s="22">
        <v>163</v>
      </c>
      <c r="Y19" s="22">
        <v>207</v>
      </c>
      <c r="Z19" s="22">
        <v>227</v>
      </c>
      <c r="AA19" s="22">
        <v>201</v>
      </c>
      <c r="AB19" s="22">
        <v>236</v>
      </c>
      <c r="AC19" s="22">
        <v>285</v>
      </c>
      <c r="AD19" s="22">
        <v>300</v>
      </c>
      <c r="AE19" s="22">
        <v>298</v>
      </c>
      <c r="AF19" s="22">
        <v>309</v>
      </c>
      <c r="AG19" s="22">
        <v>297</v>
      </c>
      <c r="AH19" s="22">
        <v>380</v>
      </c>
      <c r="AI19" s="22">
        <v>331</v>
      </c>
      <c r="AJ19" s="22">
        <v>354</v>
      </c>
    </row>
    <row r="20" spans="1:36" ht="25.15" customHeight="1">
      <c r="A20" s="19">
        <v>15</v>
      </c>
      <c r="B20" s="20" t="s">
        <v>18</v>
      </c>
      <c r="C20" s="21">
        <v>278</v>
      </c>
      <c r="D20" s="22">
        <v>330</v>
      </c>
      <c r="E20" s="22">
        <v>353</v>
      </c>
      <c r="F20" s="22">
        <v>367</v>
      </c>
      <c r="G20" s="22">
        <v>353</v>
      </c>
      <c r="H20" s="22">
        <v>391</v>
      </c>
      <c r="I20" s="22">
        <v>424</v>
      </c>
      <c r="J20" s="22">
        <v>402</v>
      </c>
      <c r="K20" s="22">
        <v>411</v>
      </c>
      <c r="L20" s="22">
        <v>429</v>
      </c>
      <c r="M20" s="22">
        <v>409</v>
      </c>
      <c r="N20" s="22">
        <v>431</v>
      </c>
      <c r="O20" s="22">
        <v>407</v>
      </c>
      <c r="P20" s="22">
        <v>444</v>
      </c>
      <c r="Q20" s="22">
        <v>430</v>
      </c>
      <c r="R20" s="22">
        <v>445</v>
      </c>
      <c r="S20" s="22">
        <v>437</v>
      </c>
      <c r="T20" s="22">
        <v>411</v>
      </c>
      <c r="U20" s="22">
        <v>445</v>
      </c>
      <c r="V20" s="22">
        <v>450</v>
      </c>
      <c r="W20" s="22">
        <v>483</v>
      </c>
      <c r="X20" s="22">
        <v>430</v>
      </c>
      <c r="Y20" s="22">
        <v>460</v>
      </c>
      <c r="Z20" s="22">
        <v>497</v>
      </c>
      <c r="AA20" s="22">
        <v>415</v>
      </c>
      <c r="AB20" s="22">
        <v>439</v>
      </c>
      <c r="AC20" s="22">
        <v>464</v>
      </c>
      <c r="AD20" s="22">
        <v>459</v>
      </c>
      <c r="AE20" s="22">
        <v>457</v>
      </c>
      <c r="AF20" s="22">
        <v>438</v>
      </c>
      <c r="AG20" s="22">
        <v>424</v>
      </c>
      <c r="AH20" s="22">
        <v>466</v>
      </c>
      <c r="AI20" s="22">
        <v>404</v>
      </c>
      <c r="AJ20" s="22">
        <v>419</v>
      </c>
    </row>
    <row r="21" spans="1:36" ht="25.15" customHeight="1">
      <c r="A21" s="19" t="s">
        <v>89</v>
      </c>
      <c r="B21" s="20" t="s">
        <v>19</v>
      </c>
      <c r="C21" s="21">
        <v>221</v>
      </c>
      <c r="D21" s="22">
        <v>327</v>
      </c>
      <c r="E21" s="22">
        <v>384</v>
      </c>
      <c r="F21" s="22">
        <v>427</v>
      </c>
      <c r="G21" s="22">
        <v>499</v>
      </c>
      <c r="H21" s="22">
        <v>822</v>
      </c>
      <c r="I21" s="22">
        <v>1071</v>
      </c>
      <c r="J21" s="22">
        <v>1081</v>
      </c>
      <c r="K21" s="22">
        <v>1217</v>
      </c>
      <c r="L21" s="22">
        <v>1339</v>
      </c>
      <c r="M21" s="22">
        <v>1336</v>
      </c>
      <c r="N21" s="22">
        <v>1489</v>
      </c>
      <c r="O21" s="22">
        <v>1491</v>
      </c>
      <c r="P21" s="22">
        <v>1709</v>
      </c>
      <c r="Q21" s="22">
        <v>1777</v>
      </c>
      <c r="R21" s="22">
        <v>1891</v>
      </c>
      <c r="S21" s="22">
        <v>2093</v>
      </c>
      <c r="T21" s="22">
        <v>2158</v>
      </c>
      <c r="U21" s="22">
        <v>2731</v>
      </c>
      <c r="V21" s="22">
        <v>3037</v>
      </c>
      <c r="W21" s="22">
        <v>3642</v>
      </c>
      <c r="X21" s="22">
        <v>3388</v>
      </c>
      <c r="Y21" s="22">
        <v>4128</v>
      </c>
      <c r="Z21" s="22">
        <v>4912</v>
      </c>
      <c r="AA21" s="22">
        <v>4217</v>
      </c>
      <c r="AB21" s="22">
        <v>4906</v>
      </c>
      <c r="AC21" s="22">
        <v>5532</v>
      </c>
      <c r="AD21" s="22">
        <v>5727</v>
      </c>
      <c r="AE21" s="22">
        <v>5521</v>
      </c>
      <c r="AF21" s="22">
        <v>5875</v>
      </c>
      <c r="AG21" s="22">
        <v>5971</v>
      </c>
      <c r="AH21" s="22">
        <v>7055</v>
      </c>
      <c r="AI21" s="22">
        <v>6065</v>
      </c>
      <c r="AJ21" s="22">
        <v>6482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8</v>
      </c>
      <c r="R22" s="22">
        <v>8</v>
      </c>
      <c r="S22" s="22">
        <v>37</v>
      </c>
      <c r="T22" s="22">
        <v>61</v>
      </c>
      <c r="U22" s="22">
        <v>126</v>
      </c>
      <c r="V22" s="22">
        <v>137</v>
      </c>
      <c r="W22" s="22">
        <v>156</v>
      </c>
      <c r="X22" s="22">
        <v>187</v>
      </c>
      <c r="Y22" s="22">
        <v>217</v>
      </c>
      <c r="Z22" s="22">
        <v>250</v>
      </c>
      <c r="AA22" s="22">
        <v>237</v>
      </c>
      <c r="AB22" s="22">
        <v>267</v>
      </c>
      <c r="AC22" s="22">
        <v>307</v>
      </c>
      <c r="AD22" s="22">
        <v>305</v>
      </c>
      <c r="AE22" s="22">
        <v>292</v>
      </c>
      <c r="AF22" s="22">
        <v>313</v>
      </c>
      <c r="AG22" s="22">
        <v>315</v>
      </c>
      <c r="AH22" s="22">
        <v>376</v>
      </c>
      <c r="AI22" s="22">
        <v>337</v>
      </c>
      <c r="AJ22" s="22">
        <v>362</v>
      </c>
    </row>
    <row r="23" spans="1:36" ht="25.15" customHeight="1">
      <c r="A23" s="19">
        <v>17</v>
      </c>
      <c r="B23" s="20" t="s">
        <v>20</v>
      </c>
      <c r="C23" s="21">
        <v>902</v>
      </c>
      <c r="D23" s="22">
        <v>1082</v>
      </c>
      <c r="E23" s="22">
        <v>1124</v>
      </c>
      <c r="F23" s="22">
        <v>1207</v>
      </c>
      <c r="G23" s="22">
        <v>1283</v>
      </c>
      <c r="H23" s="22">
        <v>1430</v>
      </c>
      <c r="I23" s="22">
        <v>1598</v>
      </c>
      <c r="J23" s="22">
        <v>1508</v>
      </c>
      <c r="K23" s="22">
        <v>1569</v>
      </c>
      <c r="L23" s="22">
        <v>1650</v>
      </c>
      <c r="M23" s="22">
        <v>1638</v>
      </c>
      <c r="N23" s="22">
        <v>1837</v>
      </c>
      <c r="O23" s="22">
        <v>1793</v>
      </c>
      <c r="P23" s="22">
        <v>1910</v>
      </c>
      <c r="Q23" s="22">
        <v>1890</v>
      </c>
      <c r="R23" s="22">
        <v>1954</v>
      </c>
      <c r="S23" s="22">
        <v>1927</v>
      </c>
      <c r="T23" s="22">
        <v>1832</v>
      </c>
      <c r="U23" s="22">
        <v>1919</v>
      </c>
      <c r="V23" s="22">
        <v>1929</v>
      </c>
      <c r="W23" s="22">
        <v>2138</v>
      </c>
      <c r="X23" s="22">
        <v>1845</v>
      </c>
      <c r="Y23" s="22">
        <v>1981</v>
      </c>
      <c r="Z23" s="22">
        <v>2118</v>
      </c>
      <c r="AA23" s="22">
        <v>1762</v>
      </c>
      <c r="AB23" s="22">
        <v>1896</v>
      </c>
      <c r="AC23" s="22">
        <v>1964</v>
      </c>
      <c r="AD23" s="22">
        <v>1888</v>
      </c>
      <c r="AE23" s="22">
        <v>1785</v>
      </c>
      <c r="AF23" s="22">
        <v>1842</v>
      </c>
      <c r="AG23" s="22">
        <v>1792</v>
      </c>
      <c r="AH23" s="22">
        <v>1986</v>
      </c>
      <c r="AI23" s="22">
        <v>1731</v>
      </c>
      <c r="AJ23" s="22">
        <v>1824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</v>
      </c>
      <c r="I24" s="22">
        <v>17</v>
      </c>
      <c r="J24" s="22">
        <v>73</v>
      </c>
      <c r="K24" s="22">
        <v>135</v>
      </c>
      <c r="L24" s="22">
        <v>150</v>
      </c>
      <c r="M24" s="22">
        <v>161</v>
      </c>
      <c r="N24" s="22">
        <v>135</v>
      </c>
      <c r="O24" s="22">
        <v>105</v>
      </c>
      <c r="P24" s="22">
        <v>74</v>
      </c>
      <c r="Q24" s="22">
        <v>78</v>
      </c>
      <c r="R24" s="22">
        <v>84</v>
      </c>
      <c r="S24" s="22">
        <v>181</v>
      </c>
      <c r="T24" s="22">
        <v>500</v>
      </c>
      <c r="U24" s="22">
        <v>886</v>
      </c>
      <c r="V24" s="22">
        <v>1288</v>
      </c>
      <c r="W24" s="22">
        <v>1609</v>
      </c>
      <c r="X24" s="22">
        <v>1813</v>
      </c>
      <c r="Y24" s="22">
        <v>2254</v>
      </c>
      <c r="Z24" s="22">
        <v>2542</v>
      </c>
      <c r="AA24" s="22">
        <v>2462</v>
      </c>
      <c r="AB24" s="22">
        <v>2456</v>
      </c>
      <c r="AC24" s="22">
        <v>2540</v>
      </c>
      <c r="AD24" s="22">
        <v>3036</v>
      </c>
      <c r="AE24" s="22">
        <v>2951</v>
      </c>
      <c r="AF24" s="22">
        <v>3929</v>
      </c>
      <c r="AG24" s="22">
        <v>4368</v>
      </c>
      <c r="AH24" s="22">
        <v>4678</v>
      </c>
      <c r="AI24" s="22">
        <v>4807</v>
      </c>
      <c r="AJ24" s="22">
        <v>4813</v>
      </c>
    </row>
    <row r="25" spans="1:36" ht="14.1" customHeight="1">
      <c r="A25" s="19">
        <v>19</v>
      </c>
      <c r="B25" s="20" t="s">
        <v>22</v>
      </c>
      <c r="C25" s="21">
        <v>672</v>
      </c>
      <c r="D25" s="22">
        <v>666</v>
      </c>
      <c r="E25" s="22">
        <v>797</v>
      </c>
      <c r="F25" s="22">
        <v>886</v>
      </c>
      <c r="G25" s="22">
        <v>1060</v>
      </c>
      <c r="H25" s="22">
        <v>1265</v>
      </c>
      <c r="I25" s="22">
        <v>1810</v>
      </c>
      <c r="J25" s="22">
        <v>1298</v>
      </c>
      <c r="K25" s="22">
        <v>1173</v>
      </c>
      <c r="L25" s="22">
        <v>1078</v>
      </c>
      <c r="M25" s="22">
        <v>1504</v>
      </c>
      <c r="N25" s="22">
        <v>1557</v>
      </c>
      <c r="O25" s="22">
        <v>1698</v>
      </c>
      <c r="P25" s="22">
        <v>1822</v>
      </c>
      <c r="Q25" s="22">
        <v>1884</v>
      </c>
      <c r="R25" s="22">
        <v>1946</v>
      </c>
      <c r="S25" s="22">
        <v>2125</v>
      </c>
      <c r="T25" s="22">
        <v>2551</v>
      </c>
      <c r="U25" s="22">
        <v>2629</v>
      </c>
      <c r="V25" s="22">
        <v>2926</v>
      </c>
      <c r="W25" s="22">
        <v>3406</v>
      </c>
      <c r="X25" s="22">
        <v>3609</v>
      </c>
      <c r="Y25" s="22">
        <v>3788</v>
      </c>
      <c r="Z25" s="22">
        <v>4180</v>
      </c>
      <c r="AA25" s="22">
        <v>4224</v>
      </c>
      <c r="AB25" s="22">
        <v>4303</v>
      </c>
      <c r="AC25" s="22">
        <v>4944</v>
      </c>
      <c r="AD25" s="22">
        <v>5379</v>
      </c>
      <c r="AE25" s="22">
        <v>5079</v>
      </c>
      <c r="AF25" s="22">
        <v>5004</v>
      </c>
      <c r="AG25" s="22">
        <v>5233</v>
      </c>
      <c r="AH25" s="22">
        <v>6352</v>
      </c>
      <c r="AI25" s="22">
        <v>5983</v>
      </c>
      <c r="AJ25" s="22">
        <v>6142</v>
      </c>
    </row>
    <row r="26" spans="1:36" ht="14.1" customHeight="1">
      <c r="A26" s="23">
        <v>20</v>
      </c>
      <c r="B26" s="24" t="s">
        <v>227</v>
      </c>
      <c r="C26" s="25">
        <v>707</v>
      </c>
      <c r="D26" s="26">
        <v>762</v>
      </c>
      <c r="E26" s="26">
        <v>809</v>
      </c>
      <c r="F26" s="26">
        <v>819</v>
      </c>
      <c r="G26" s="26">
        <v>822</v>
      </c>
      <c r="H26" s="26">
        <v>875</v>
      </c>
      <c r="I26" s="26">
        <v>912</v>
      </c>
      <c r="J26" s="26">
        <v>921</v>
      </c>
      <c r="K26" s="26">
        <v>919</v>
      </c>
      <c r="L26" s="26">
        <v>995</v>
      </c>
      <c r="M26" s="26">
        <v>1090</v>
      </c>
      <c r="N26" s="26">
        <v>1124</v>
      </c>
      <c r="O26" s="26">
        <v>1161</v>
      </c>
      <c r="P26" s="26">
        <v>1218</v>
      </c>
      <c r="Q26" s="26">
        <v>1317</v>
      </c>
      <c r="R26" s="26">
        <v>1370</v>
      </c>
      <c r="S26" s="26">
        <v>1489</v>
      </c>
      <c r="T26" s="26">
        <v>1451</v>
      </c>
      <c r="U26" s="26">
        <v>1473</v>
      </c>
      <c r="V26" s="26">
        <v>1560</v>
      </c>
      <c r="W26" s="26">
        <v>1679</v>
      </c>
      <c r="X26" s="26">
        <v>1599</v>
      </c>
      <c r="Y26" s="26">
        <v>1633</v>
      </c>
      <c r="Z26" s="26">
        <v>1778</v>
      </c>
      <c r="AA26" s="26">
        <v>1775</v>
      </c>
      <c r="AB26" s="26">
        <v>1966</v>
      </c>
      <c r="AC26" s="26">
        <v>1955</v>
      </c>
      <c r="AD26" s="26">
        <v>1964</v>
      </c>
      <c r="AE26" s="26">
        <v>1966</v>
      </c>
      <c r="AF26" s="26">
        <v>2050</v>
      </c>
      <c r="AG26" s="26">
        <v>2030</v>
      </c>
      <c r="AH26" s="26">
        <v>2086</v>
      </c>
      <c r="AI26" s="26">
        <v>1973</v>
      </c>
      <c r="AJ26" s="26">
        <v>2007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6333</v>
      </c>
      <c r="D28" s="34">
        <f t="shared" si="0"/>
        <v>6815</v>
      </c>
      <c r="E28" s="34">
        <f t="shared" si="0"/>
        <v>6345</v>
      </c>
      <c r="F28" s="34">
        <f t="shared" si="0"/>
        <v>6167</v>
      </c>
      <c r="G28" s="34">
        <f t="shared" si="0"/>
        <v>5517</v>
      </c>
      <c r="H28" s="34">
        <f t="shared" si="0"/>
        <v>5670</v>
      </c>
      <c r="I28" s="34">
        <f t="shared" si="0"/>
        <v>6034</v>
      </c>
      <c r="J28" s="34">
        <f t="shared" si="0"/>
        <v>5213</v>
      </c>
      <c r="K28" s="34">
        <f t="shared" si="0"/>
        <v>5230</v>
      </c>
      <c r="L28" s="34">
        <f t="shared" si="0"/>
        <v>5110</v>
      </c>
      <c r="M28" s="34">
        <f t="shared" si="0"/>
        <v>4589</v>
      </c>
      <c r="N28" s="34">
        <f t="shared" si="0"/>
        <v>4755</v>
      </c>
      <c r="O28" s="34">
        <f t="shared" si="0"/>
        <v>4464</v>
      </c>
      <c r="P28" s="34">
        <f t="shared" si="0"/>
        <v>4764</v>
      </c>
      <c r="Q28" s="34">
        <f t="shared" si="0"/>
        <v>4711</v>
      </c>
      <c r="R28" s="34">
        <f t="shared" si="0"/>
        <v>4869</v>
      </c>
      <c r="S28" s="34">
        <f t="shared" si="0"/>
        <v>4844</v>
      </c>
      <c r="T28" s="34">
        <f t="shared" si="0"/>
        <v>4433</v>
      </c>
      <c r="U28" s="34">
        <f t="shared" si="0"/>
        <v>4898</v>
      </c>
      <c r="V28" s="34">
        <f t="shared" si="0"/>
        <v>4945</v>
      </c>
      <c r="W28" s="34">
        <f t="shared" si="0"/>
        <v>5532</v>
      </c>
      <c r="X28" s="34">
        <f t="shared" si="0"/>
        <v>4506</v>
      </c>
      <c r="Y28" s="34">
        <f t="shared" si="0"/>
        <v>5055</v>
      </c>
      <c r="Z28" s="34">
        <f t="shared" si="0"/>
        <v>5582</v>
      </c>
      <c r="AA28" s="34">
        <f t="shared" si="0"/>
        <v>4430</v>
      </c>
      <c r="AB28" s="34">
        <f t="shared" si="0"/>
        <v>4843</v>
      </c>
      <c r="AC28" s="34">
        <f t="shared" si="0"/>
        <v>5112</v>
      </c>
      <c r="AD28" s="34">
        <f t="shared" si="0"/>
        <v>4908</v>
      </c>
      <c r="AE28" s="34">
        <f t="shared" si="0"/>
        <v>4522</v>
      </c>
      <c r="AF28" s="34">
        <f t="shared" si="0"/>
        <v>4544</v>
      </c>
      <c r="AG28" s="34">
        <f t="shared" si="0"/>
        <v>4182</v>
      </c>
      <c r="AH28" s="34">
        <f>SUM(AH2:AH8)</f>
        <v>4792</v>
      </c>
      <c r="AI28" s="34">
        <f>SUM(AI2:AI8)</f>
        <v>4007</v>
      </c>
      <c r="AJ28" s="34">
        <f>SUM(AJ2:AJ8)</f>
        <v>4052</v>
      </c>
    </row>
    <row r="29" spans="1:36" ht="15.95" customHeight="1">
      <c r="A29" s="35" t="s">
        <v>25</v>
      </c>
      <c r="B29" s="36" t="s">
        <v>26</v>
      </c>
      <c r="C29" s="21">
        <f t="shared" ref="C29:AG29" si="1">SUM(C9:C14)</f>
        <v>7175</v>
      </c>
      <c r="D29" s="22">
        <f t="shared" si="1"/>
        <v>7909</v>
      </c>
      <c r="E29" s="22">
        <f t="shared" si="1"/>
        <v>7542</v>
      </c>
      <c r="F29" s="22">
        <f t="shared" si="1"/>
        <v>7501</v>
      </c>
      <c r="G29" s="22">
        <f t="shared" si="1"/>
        <v>6853</v>
      </c>
      <c r="H29" s="22">
        <f t="shared" si="1"/>
        <v>7193</v>
      </c>
      <c r="I29" s="22">
        <f t="shared" si="1"/>
        <v>7688</v>
      </c>
      <c r="J29" s="22">
        <f t="shared" si="1"/>
        <v>6737</v>
      </c>
      <c r="K29" s="22">
        <f t="shared" si="1"/>
        <v>6824</v>
      </c>
      <c r="L29" s="22">
        <f t="shared" si="1"/>
        <v>6714</v>
      </c>
      <c r="M29" s="22">
        <f t="shared" si="1"/>
        <v>6129</v>
      </c>
      <c r="N29" s="22">
        <f t="shared" si="1"/>
        <v>6496</v>
      </c>
      <c r="O29" s="22">
        <f t="shared" si="1"/>
        <v>6090</v>
      </c>
      <c r="P29" s="22">
        <f t="shared" si="1"/>
        <v>6430</v>
      </c>
      <c r="Q29" s="22">
        <f t="shared" si="1"/>
        <v>6328</v>
      </c>
      <c r="R29" s="22">
        <f t="shared" si="1"/>
        <v>6606</v>
      </c>
      <c r="S29" s="22">
        <f t="shared" si="1"/>
        <v>6622</v>
      </c>
      <c r="T29" s="22">
        <f t="shared" si="1"/>
        <v>5928</v>
      </c>
      <c r="U29" s="22">
        <f t="shared" si="1"/>
        <v>6476</v>
      </c>
      <c r="V29" s="22">
        <f t="shared" si="1"/>
        <v>6384</v>
      </c>
      <c r="W29" s="22">
        <f t="shared" si="1"/>
        <v>6829</v>
      </c>
      <c r="X29" s="22">
        <f t="shared" si="1"/>
        <v>5271</v>
      </c>
      <c r="Y29" s="22">
        <f t="shared" si="1"/>
        <v>5642</v>
      </c>
      <c r="Z29" s="22">
        <f t="shared" si="1"/>
        <v>5970</v>
      </c>
      <c r="AA29" s="22">
        <f t="shared" si="1"/>
        <v>4544</v>
      </c>
      <c r="AB29" s="22">
        <f t="shared" si="1"/>
        <v>4919</v>
      </c>
      <c r="AC29" s="22">
        <f t="shared" si="1"/>
        <v>5163</v>
      </c>
      <c r="AD29" s="22">
        <f t="shared" si="1"/>
        <v>4970</v>
      </c>
      <c r="AE29" s="22">
        <f t="shared" si="1"/>
        <v>4633</v>
      </c>
      <c r="AF29" s="22">
        <f t="shared" si="1"/>
        <v>4711</v>
      </c>
      <c r="AG29" s="22">
        <f t="shared" si="1"/>
        <v>4273</v>
      </c>
      <c r="AH29" s="22">
        <f>SUM(AH9:AH14)</f>
        <v>4791</v>
      </c>
      <c r="AI29" s="22">
        <f>SUM(AI9:AI14)</f>
        <v>4158</v>
      </c>
      <c r="AJ29" s="22">
        <f>SUM(AJ9:AJ14)</f>
        <v>4231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2504</v>
      </c>
      <c r="D30" s="22">
        <f t="shared" si="2"/>
        <v>3091</v>
      </c>
      <c r="E30" s="22">
        <f t="shared" si="2"/>
        <v>3295</v>
      </c>
      <c r="F30" s="22">
        <f t="shared" si="2"/>
        <v>3552</v>
      </c>
      <c r="G30" s="22">
        <f t="shared" si="2"/>
        <v>3696</v>
      </c>
      <c r="H30" s="22">
        <f t="shared" si="2"/>
        <v>4474</v>
      </c>
      <c r="I30" s="22">
        <f t="shared" si="2"/>
        <v>5241</v>
      </c>
      <c r="J30" s="22">
        <f t="shared" si="2"/>
        <v>5093</v>
      </c>
      <c r="K30" s="22">
        <f t="shared" si="2"/>
        <v>5538</v>
      </c>
      <c r="L30" s="22">
        <f t="shared" si="2"/>
        <v>5910</v>
      </c>
      <c r="M30" s="22">
        <f t="shared" si="2"/>
        <v>5806</v>
      </c>
      <c r="N30" s="22">
        <f t="shared" si="2"/>
        <v>6451</v>
      </c>
      <c r="O30" s="22">
        <f t="shared" si="2"/>
        <v>6339</v>
      </c>
      <c r="P30" s="22">
        <f t="shared" si="2"/>
        <v>6988</v>
      </c>
      <c r="Q30" s="22">
        <f t="shared" si="2"/>
        <v>7141</v>
      </c>
      <c r="R30" s="22">
        <f t="shared" si="2"/>
        <v>7665</v>
      </c>
      <c r="S30" s="22">
        <f t="shared" si="2"/>
        <v>8233</v>
      </c>
      <c r="T30" s="22">
        <f t="shared" si="2"/>
        <v>8547</v>
      </c>
      <c r="U30" s="22">
        <f t="shared" si="2"/>
        <v>10288</v>
      </c>
      <c r="V30" s="22">
        <f t="shared" si="2"/>
        <v>11262</v>
      </c>
      <c r="W30" s="22">
        <f t="shared" si="2"/>
        <v>13161</v>
      </c>
      <c r="X30" s="22">
        <f t="shared" si="2"/>
        <v>12196</v>
      </c>
      <c r="Y30" s="22">
        <f t="shared" si="2"/>
        <v>14373</v>
      </c>
      <c r="Z30" s="22">
        <f t="shared" si="2"/>
        <v>16402</v>
      </c>
      <c r="AA30" s="22">
        <f t="shared" si="2"/>
        <v>14242</v>
      </c>
      <c r="AB30" s="22">
        <f t="shared" si="2"/>
        <v>15923</v>
      </c>
      <c r="AC30" s="22">
        <f t="shared" si="2"/>
        <v>17476</v>
      </c>
      <c r="AD30" s="22">
        <f t="shared" si="2"/>
        <v>18254</v>
      </c>
      <c r="AE30" s="22">
        <f t="shared" si="2"/>
        <v>17688</v>
      </c>
      <c r="AF30" s="22">
        <f t="shared" si="2"/>
        <v>19381</v>
      </c>
      <c r="AG30" s="22">
        <f t="shared" si="2"/>
        <v>19665</v>
      </c>
      <c r="AH30" s="22">
        <f>SUM(AH15:AH24)</f>
        <v>22686</v>
      </c>
      <c r="AI30" s="22">
        <f>SUM(AI15:AI24)</f>
        <v>20480</v>
      </c>
      <c r="AJ30" s="22">
        <f>SUM(AJ15:AJ24)</f>
        <v>21463</v>
      </c>
    </row>
    <row r="31" spans="1:36" ht="15.95" customHeight="1">
      <c r="A31" s="37" t="s">
        <v>29</v>
      </c>
      <c r="B31" s="38" t="s">
        <v>30</v>
      </c>
      <c r="C31" s="25">
        <f t="shared" ref="C31:AG31" si="3">C25+C26</f>
        <v>1379</v>
      </c>
      <c r="D31" s="26">
        <f t="shared" si="3"/>
        <v>1428</v>
      </c>
      <c r="E31" s="26">
        <f t="shared" si="3"/>
        <v>1606</v>
      </c>
      <c r="F31" s="26">
        <f t="shared" si="3"/>
        <v>1705</v>
      </c>
      <c r="G31" s="26">
        <f t="shared" si="3"/>
        <v>1882</v>
      </c>
      <c r="H31" s="26">
        <f t="shared" si="3"/>
        <v>2140</v>
      </c>
      <c r="I31" s="26">
        <f t="shared" si="3"/>
        <v>2722</v>
      </c>
      <c r="J31" s="26">
        <f t="shared" si="3"/>
        <v>2219</v>
      </c>
      <c r="K31" s="26">
        <f t="shared" si="3"/>
        <v>2092</v>
      </c>
      <c r="L31" s="26">
        <f t="shared" si="3"/>
        <v>2073</v>
      </c>
      <c r="M31" s="26">
        <f t="shared" si="3"/>
        <v>2594</v>
      </c>
      <c r="N31" s="26">
        <f t="shared" si="3"/>
        <v>2681</v>
      </c>
      <c r="O31" s="26">
        <f t="shared" si="3"/>
        <v>2859</v>
      </c>
      <c r="P31" s="26">
        <f t="shared" si="3"/>
        <v>3040</v>
      </c>
      <c r="Q31" s="26">
        <f t="shared" si="3"/>
        <v>3201</v>
      </c>
      <c r="R31" s="26">
        <f t="shared" si="3"/>
        <v>3316</v>
      </c>
      <c r="S31" s="26">
        <f t="shared" si="3"/>
        <v>3614</v>
      </c>
      <c r="T31" s="26">
        <f t="shared" si="3"/>
        <v>4002</v>
      </c>
      <c r="U31" s="26">
        <f t="shared" si="3"/>
        <v>4102</v>
      </c>
      <c r="V31" s="26">
        <f t="shared" si="3"/>
        <v>4486</v>
      </c>
      <c r="W31" s="26">
        <f t="shared" si="3"/>
        <v>5085</v>
      </c>
      <c r="X31" s="26">
        <f t="shared" si="3"/>
        <v>5208</v>
      </c>
      <c r="Y31" s="26">
        <f t="shared" si="3"/>
        <v>5421</v>
      </c>
      <c r="Z31" s="26">
        <f t="shared" si="3"/>
        <v>5958</v>
      </c>
      <c r="AA31" s="26">
        <f t="shared" si="3"/>
        <v>5999</v>
      </c>
      <c r="AB31" s="26">
        <f t="shared" si="3"/>
        <v>6269</v>
      </c>
      <c r="AC31" s="26">
        <f t="shared" si="3"/>
        <v>6899</v>
      </c>
      <c r="AD31" s="26">
        <f t="shared" si="3"/>
        <v>7343</v>
      </c>
      <c r="AE31" s="26">
        <f t="shared" si="3"/>
        <v>7045</v>
      </c>
      <c r="AF31" s="26">
        <f t="shared" si="3"/>
        <v>7054</v>
      </c>
      <c r="AG31" s="26">
        <f t="shared" si="3"/>
        <v>7263</v>
      </c>
      <c r="AH31" s="26">
        <f>AH25+AH26</f>
        <v>8438</v>
      </c>
      <c r="AI31" s="26">
        <f>AI25+AI26</f>
        <v>7956</v>
      </c>
      <c r="AJ31" s="26">
        <f>AJ25+AJ26</f>
        <v>8149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AG33" si="4">C28+C29+C30+C31</f>
        <v>17391</v>
      </c>
      <c r="D33" s="41">
        <f t="shared" si="4"/>
        <v>19243</v>
      </c>
      <c r="E33" s="41">
        <f t="shared" si="4"/>
        <v>18788</v>
      </c>
      <c r="F33" s="41">
        <f t="shared" si="4"/>
        <v>18925</v>
      </c>
      <c r="G33" s="41">
        <f t="shared" si="4"/>
        <v>17948</v>
      </c>
      <c r="H33" s="41">
        <f t="shared" si="4"/>
        <v>19477</v>
      </c>
      <c r="I33" s="41">
        <f t="shared" si="4"/>
        <v>21685</v>
      </c>
      <c r="J33" s="41">
        <f t="shared" si="4"/>
        <v>19262</v>
      </c>
      <c r="K33" s="41">
        <f t="shared" si="4"/>
        <v>19684</v>
      </c>
      <c r="L33" s="41">
        <f t="shared" si="4"/>
        <v>19807</v>
      </c>
      <c r="M33" s="41">
        <f t="shared" si="4"/>
        <v>19118</v>
      </c>
      <c r="N33" s="41">
        <f t="shared" si="4"/>
        <v>20383</v>
      </c>
      <c r="O33" s="41">
        <f t="shared" si="4"/>
        <v>19752</v>
      </c>
      <c r="P33" s="41">
        <f t="shared" si="4"/>
        <v>21222</v>
      </c>
      <c r="Q33" s="41">
        <f t="shared" si="4"/>
        <v>21381</v>
      </c>
      <c r="R33" s="41">
        <f t="shared" si="4"/>
        <v>22456</v>
      </c>
      <c r="S33" s="41">
        <f t="shared" si="4"/>
        <v>23313</v>
      </c>
      <c r="T33" s="41">
        <f t="shared" si="4"/>
        <v>22910</v>
      </c>
      <c r="U33" s="41">
        <f t="shared" si="4"/>
        <v>25764</v>
      </c>
      <c r="V33" s="41">
        <f t="shared" si="4"/>
        <v>27077</v>
      </c>
      <c r="W33" s="41">
        <f t="shared" si="4"/>
        <v>30607</v>
      </c>
      <c r="X33" s="41">
        <f t="shared" si="4"/>
        <v>27181</v>
      </c>
      <c r="Y33" s="41">
        <f t="shared" si="4"/>
        <v>30491</v>
      </c>
      <c r="Z33" s="41">
        <f t="shared" si="4"/>
        <v>33912</v>
      </c>
      <c r="AA33" s="41">
        <f t="shared" si="4"/>
        <v>29215</v>
      </c>
      <c r="AB33" s="42">
        <f t="shared" si="4"/>
        <v>31954</v>
      </c>
      <c r="AC33" s="42">
        <f t="shared" si="4"/>
        <v>34650</v>
      </c>
      <c r="AD33" s="42">
        <f t="shared" si="4"/>
        <v>35475</v>
      </c>
      <c r="AE33" s="42">
        <f t="shared" si="4"/>
        <v>33888</v>
      </c>
      <c r="AF33" s="42">
        <f t="shared" si="4"/>
        <v>35690</v>
      </c>
      <c r="AG33" s="42">
        <f t="shared" si="4"/>
        <v>35383</v>
      </c>
      <c r="AH33" s="42">
        <f>AH28+AH29+AH30+AH31</f>
        <v>40707</v>
      </c>
      <c r="AI33" s="42">
        <f>AI28+AI29+AI30+AI31</f>
        <v>36601</v>
      </c>
      <c r="AJ33" s="42">
        <f>AJ28+AJ29+AJ30+AJ31</f>
        <v>37895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21.95" customHeight="1">
      <c r="A35" s="31" t="s">
        <v>31</v>
      </c>
      <c r="B35" s="44" t="s">
        <v>84</v>
      </c>
      <c r="C35" s="34">
        <f t="shared" ref="C35:AG35" si="5">C33-C26</f>
        <v>16684</v>
      </c>
      <c r="D35" s="34">
        <f t="shared" si="5"/>
        <v>18481</v>
      </c>
      <c r="E35" s="34">
        <f t="shared" si="5"/>
        <v>17979</v>
      </c>
      <c r="F35" s="34">
        <f t="shared" si="5"/>
        <v>18106</v>
      </c>
      <c r="G35" s="34">
        <f t="shared" si="5"/>
        <v>17126</v>
      </c>
      <c r="H35" s="34">
        <f t="shared" si="5"/>
        <v>18602</v>
      </c>
      <c r="I35" s="34">
        <f t="shared" si="5"/>
        <v>20773</v>
      </c>
      <c r="J35" s="34">
        <f t="shared" si="5"/>
        <v>18341</v>
      </c>
      <c r="K35" s="34">
        <f t="shared" si="5"/>
        <v>18765</v>
      </c>
      <c r="L35" s="34">
        <f t="shared" si="5"/>
        <v>18812</v>
      </c>
      <c r="M35" s="34">
        <f t="shared" si="5"/>
        <v>18028</v>
      </c>
      <c r="N35" s="34">
        <f t="shared" si="5"/>
        <v>19259</v>
      </c>
      <c r="O35" s="34">
        <f t="shared" si="5"/>
        <v>18591</v>
      </c>
      <c r="P35" s="34">
        <f t="shared" si="5"/>
        <v>20004</v>
      </c>
      <c r="Q35" s="34">
        <f t="shared" si="5"/>
        <v>20064</v>
      </c>
      <c r="R35" s="34">
        <f t="shared" si="5"/>
        <v>21086</v>
      </c>
      <c r="S35" s="34">
        <f t="shared" si="5"/>
        <v>21824</v>
      </c>
      <c r="T35" s="34">
        <f t="shared" si="5"/>
        <v>21459</v>
      </c>
      <c r="U35" s="34">
        <f t="shared" si="5"/>
        <v>24291</v>
      </c>
      <c r="V35" s="34">
        <f t="shared" si="5"/>
        <v>25517</v>
      </c>
      <c r="W35" s="34">
        <f t="shared" si="5"/>
        <v>28928</v>
      </c>
      <c r="X35" s="34">
        <f t="shared" si="5"/>
        <v>25582</v>
      </c>
      <c r="Y35" s="34">
        <f t="shared" si="5"/>
        <v>28858</v>
      </c>
      <c r="Z35" s="34">
        <f t="shared" si="5"/>
        <v>32134</v>
      </c>
      <c r="AA35" s="34">
        <f t="shared" si="5"/>
        <v>27440</v>
      </c>
      <c r="AB35" s="45">
        <f t="shared" si="5"/>
        <v>29988</v>
      </c>
      <c r="AC35" s="45">
        <f t="shared" si="5"/>
        <v>32695</v>
      </c>
      <c r="AD35" s="45">
        <f t="shared" si="5"/>
        <v>33511</v>
      </c>
      <c r="AE35" s="45">
        <f t="shared" si="5"/>
        <v>31922</v>
      </c>
      <c r="AF35" s="45">
        <f t="shared" si="5"/>
        <v>33640</v>
      </c>
      <c r="AG35" s="45">
        <f t="shared" si="5"/>
        <v>33353</v>
      </c>
      <c r="AH35" s="45">
        <f>AH33-AH26</f>
        <v>38621</v>
      </c>
      <c r="AI35" s="45">
        <f>AI33-AI26</f>
        <v>34628</v>
      </c>
      <c r="AJ35" s="45">
        <f>AJ33-AJ26</f>
        <v>35888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62" orientation="landscape" r:id="rId1"/>
  <headerFooter alignWithMargins="0">
    <oddHeader>&amp;LSchweizerische Holzenergiestatistik EJ2023
&amp;C&amp;"Arial,Fett"&amp;12Nutzenergie total&amp;"Arial,Standard"
&amp;10(in TJ, effektive Jahreswerte)&amp;R&amp;"Arial,Standard"Tabelle L</oddHeader>
    <oddFooter>&amp;R24.06.2024</oddFooter>
  </headerFooter>
  <customProperties>
    <customPr name="EpmWorksheetKeyString_GUID" r:id="rId2"/>
  </customPropertie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32">
    <pageSetUpPr fitToPage="1"/>
  </sheetPr>
  <dimension ref="A1:AJ46"/>
  <sheetViews>
    <sheetView view="pageLayout" topLeftCell="A22" zoomScale="85" zoomScaleNormal="70" zoomScalePageLayoutView="85" workbookViewId="0">
      <selection activeCell="C3" sqref="C3:AJ46"/>
    </sheetView>
  </sheetViews>
  <sheetFormatPr baseColWidth="10" defaultColWidth="11.42578125" defaultRowHeight="12"/>
  <cols>
    <col min="1" max="1" width="5.28515625" style="17" customWidth="1"/>
    <col min="2" max="2" width="31.5703125" style="17" customWidth="1"/>
    <col min="3" max="3" width="8.7109375" style="55" customWidth="1"/>
    <col min="4" max="7" width="8.7109375" style="55" hidden="1" customWidth="1"/>
    <col min="8" max="8" width="8.7109375" style="55" customWidth="1"/>
    <col min="9" max="12" width="8.7109375" style="55" hidden="1" customWidth="1"/>
    <col min="13" max="13" width="8.7109375" style="55" customWidth="1"/>
    <col min="14" max="17" width="8.7109375" style="55" hidden="1" customWidth="1"/>
    <col min="18" max="27" width="8.7109375" style="55" customWidth="1"/>
    <col min="28" max="36" width="8.7109375" style="17" customWidth="1"/>
    <col min="37" max="16384" width="11.42578125" style="17"/>
  </cols>
  <sheetData>
    <row r="1" spans="1:36" ht="15.75">
      <c r="A1" s="5" t="s">
        <v>120</v>
      </c>
      <c r="B1" s="56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</row>
    <row r="2" spans="1:36" ht="18.75" customHeight="1">
      <c r="A2" s="1" t="s">
        <v>7</v>
      </c>
      <c r="B2" s="1" t="s">
        <v>100</v>
      </c>
      <c r="C2" s="18">
        <v>1990</v>
      </c>
      <c r="D2" s="2">
        <v>1991</v>
      </c>
      <c r="E2" s="2">
        <v>1992</v>
      </c>
      <c r="F2" s="2">
        <v>1993</v>
      </c>
      <c r="G2" s="2">
        <v>1994</v>
      </c>
      <c r="H2" s="2">
        <v>1995</v>
      </c>
      <c r="I2" s="2">
        <v>1996</v>
      </c>
      <c r="J2" s="2">
        <v>1997</v>
      </c>
      <c r="K2" s="2">
        <v>1998</v>
      </c>
      <c r="L2" s="2">
        <v>1999</v>
      </c>
      <c r="M2" s="2">
        <v>2000</v>
      </c>
      <c r="N2" s="2">
        <v>2001</v>
      </c>
      <c r="O2" s="2">
        <v>2002</v>
      </c>
      <c r="P2" s="2">
        <v>2003</v>
      </c>
      <c r="Q2" s="2">
        <v>2004</v>
      </c>
      <c r="R2" s="2">
        <v>2005</v>
      </c>
      <c r="S2" s="2">
        <v>2006</v>
      </c>
      <c r="T2" s="2">
        <v>2007</v>
      </c>
      <c r="U2" s="2">
        <v>2008</v>
      </c>
      <c r="V2" s="2">
        <v>2009</v>
      </c>
      <c r="W2" s="2">
        <v>2010</v>
      </c>
      <c r="X2" s="2">
        <v>2011</v>
      </c>
      <c r="Y2" s="2">
        <v>2012</v>
      </c>
      <c r="Z2" s="2">
        <v>2013</v>
      </c>
      <c r="AA2" s="2">
        <v>2014</v>
      </c>
      <c r="AB2" s="2">
        <v>2015</v>
      </c>
      <c r="AC2" s="2">
        <v>2016</v>
      </c>
      <c r="AD2" s="2">
        <v>2017</v>
      </c>
      <c r="AE2" s="2">
        <v>2018</v>
      </c>
      <c r="AF2" s="2">
        <v>2019</v>
      </c>
      <c r="AG2" s="2">
        <v>2020</v>
      </c>
      <c r="AH2" s="2">
        <v>2021</v>
      </c>
      <c r="AI2" s="2">
        <v>2022</v>
      </c>
      <c r="AJ2" s="2">
        <v>2023</v>
      </c>
    </row>
    <row r="3" spans="1:36" ht="14.1" customHeight="1">
      <c r="A3" s="123" t="s">
        <v>95</v>
      </c>
      <c r="B3" s="136" t="s">
        <v>37</v>
      </c>
      <c r="C3" s="34">
        <v>20720</v>
      </c>
      <c r="D3" s="34">
        <v>22613</v>
      </c>
      <c r="E3" s="34">
        <v>21444</v>
      </c>
      <c r="F3" s="34">
        <v>21139</v>
      </c>
      <c r="G3" s="34">
        <v>19225</v>
      </c>
      <c r="H3" s="34">
        <v>20210</v>
      </c>
      <c r="I3" s="34">
        <v>21739</v>
      </c>
      <c r="J3" s="34">
        <v>19022</v>
      </c>
      <c r="K3" s="34">
        <v>19406</v>
      </c>
      <c r="L3" s="34">
        <v>19266</v>
      </c>
      <c r="M3" s="34">
        <v>17726</v>
      </c>
      <c r="N3" s="34">
        <v>18662</v>
      </c>
      <c r="O3" s="34">
        <v>17687</v>
      </c>
      <c r="P3" s="34">
        <v>18798</v>
      </c>
      <c r="Q3" s="34">
        <v>18512</v>
      </c>
      <c r="R3" s="34">
        <v>19187</v>
      </c>
      <c r="S3" s="34">
        <v>19147</v>
      </c>
      <c r="T3" s="34">
        <v>17447</v>
      </c>
      <c r="U3" s="34">
        <v>19184</v>
      </c>
      <c r="V3" s="34">
        <v>19174</v>
      </c>
      <c r="W3" s="34">
        <v>20963</v>
      </c>
      <c r="X3" s="34">
        <v>17036</v>
      </c>
      <c r="Y3" s="34">
        <v>18843</v>
      </c>
      <c r="Z3" s="34">
        <v>20573</v>
      </c>
      <c r="AA3" s="34">
        <v>16328</v>
      </c>
      <c r="AB3" s="34">
        <v>18012</v>
      </c>
      <c r="AC3" s="34">
        <v>19338</v>
      </c>
      <c r="AD3" s="34">
        <v>19009</v>
      </c>
      <c r="AE3" s="34">
        <v>17919</v>
      </c>
      <c r="AF3" s="34">
        <v>18400</v>
      </c>
      <c r="AG3" s="34">
        <v>17311</v>
      </c>
      <c r="AH3" s="34">
        <v>20045</v>
      </c>
      <c r="AI3" s="34">
        <v>17173</v>
      </c>
      <c r="AJ3" s="34">
        <v>17696</v>
      </c>
    </row>
    <row r="4" spans="1:36" ht="14.1" customHeight="1">
      <c r="A4" s="125" t="s">
        <v>101</v>
      </c>
      <c r="B4" s="137" t="s">
        <v>39</v>
      </c>
      <c r="C4" s="22">
        <v>427</v>
      </c>
      <c r="D4" s="22">
        <v>494</v>
      </c>
      <c r="E4" s="22">
        <v>485</v>
      </c>
      <c r="F4" s="22">
        <v>492</v>
      </c>
      <c r="G4" s="22">
        <v>447</v>
      </c>
      <c r="H4" s="22">
        <v>581</v>
      </c>
      <c r="I4" s="22">
        <v>645</v>
      </c>
      <c r="J4" s="22">
        <v>571</v>
      </c>
      <c r="K4" s="22">
        <v>592</v>
      </c>
      <c r="L4" s="22">
        <v>597</v>
      </c>
      <c r="M4" s="22">
        <v>555</v>
      </c>
      <c r="N4" s="22">
        <v>626</v>
      </c>
      <c r="O4" s="22">
        <v>602</v>
      </c>
      <c r="P4" s="22">
        <v>635</v>
      </c>
      <c r="Q4" s="22">
        <v>618</v>
      </c>
      <c r="R4" s="22">
        <v>634</v>
      </c>
      <c r="S4" s="22">
        <v>631</v>
      </c>
      <c r="T4" s="22">
        <v>597</v>
      </c>
      <c r="U4" s="22">
        <v>679</v>
      </c>
      <c r="V4" s="22">
        <v>699</v>
      </c>
      <c r="W4" s="22">
        <v>787</v>
      </c>
      <c r="X4" s="22">
        <v>676</v>
      </c>
      <c r="Y4" s="22">
        <v>771</v>
      </c>
      <c r="Z4" s="22">
        <v>858</v>
      </c>
      <c r="AA4" s="22">
        <v>706</v>
      </c>
      <c r="AB4" s="22">
        <v>795</v>
      </c>
      <c r="AC4" s="22">
        <v>1083</v>
      </c>
      <c r="AD4" s="22">
        <v>1078</v>
      </c>
      <c r="AE4" s="22">
        <v>1021</v>
      </c>
      <c r="AF4" s="22">
        <v>1056</v>
      </c>
      <c r="AG4" s="22">
        <v>1015</v>
      </c>
      <c r="AH4" s="22">
        <v>1181</v>
      </c>
      <c r="AI4" s="22">
        <v>990</v>
      </c>
      <c r="AJ4" s="22">
        <v>1033</v>
      </c>
    </row>
    <row r="5" spans="1:36" ht="14.1" customHeight="1">
      <c r="A5" s="125" t="s">
        <v>96</v>
      </c>
      <c r="B5" s="137" t="s">
        <v>40</v>
      </c>
      <c r="C5" s="22">
        <v>4554</v>
      </c>
      <c r="D5" s="22">
        <v>5024</v>
      </c>
      <c r="E5" s="22">
        <v>5137</v>
      </c>
      <c r="F5" s="22">
        <v>5383</v>
      </c>
      <c r="G5" s="22">
        <v>5370</v>
      </c>
      <c r="H5" s="22">
        <v>5708</v>
      </c>
      <c r="I5" s="22">
        <v>6588</v>
      </c>
      <c r="J5" s="22">
        <v>5700</v>
      </c>
      <c r="K5" s="22">
        <v>5636</v>
      </c>
      <c r="L5" s="22">
        <v>5521</v>
      </c>
      <c r="M5" s="22">
        <v>5622</v>
      </c>
      <c r="N5" s="22">
        <v>6011</v>
      </c>
      <c r="O5" s="22">
        <v>5982</v>
      </c>
      <c r="P5" s="22">
        <v>6437</v>
      </c>
      <c r="Q5" s="22">
        <v>6428</v>
      </c>
      <c r="R5" s="22">
        <v>6654</v>
      </c>
      <c r="S5" s="22">
        <v>7011</v>
      </c>
      <c r="T5" s="22">
        <v>7937</v>
      </c>
      <c r="U5" s="22">
        <v>8942</v>
      </c>
      <c r="V5" s="22">
        <v>9332</v>
      </c>
      <c r="W5" s="22">
        <v>10422</v>
      </c>
      <c r="X5" s="22">
        <v>9793</v>
      </c>
      <c r="Y5" s="22">
        <v>10518</v>
      </c>
      <c r="Z5" s="22">
        <v>11319</v>
      </c>
      <c r="AA5" s="22">
        <v>10658</v>
      </c>
      <c r="AB5" s="22">
        <v>10714</v>
      </c>
      <c r="AC5" s="22">
        <v>11398</v>
      </c>
      <c r="AD5" s="22">
        <v>11938</v>
      </c>
      <c r="AE5" s="22">
        <v>11285</v>
      </c>
      <c r="AF5" s="22">
        <v>11809</v>
      </c>
      <c r="AG5" s="22">
        <v>12084</v>
      </c>
      <c r="AH5" s="22">
        <v>14201</v>
      </c>
      <c r="AI5" s="22">
        <v>12870</v>
      </c>
      <c r="AJ5" s="22">
        <v>13029</v>
      </c>
    </row>
    <row r="6" spans="1:36" ht="14.1" customHeight="1">
      <c r="A6" s="127" t="s">
        <v>97</v>
      </c>
      <c r="B6" s="138" t="s">
        <v>38</v>
      </c>
      <c r="C6" s="22">
        <v>2644</v>
      </c>
      <c r="D6" s="22">
        <v>3137</v>
      </c>
      <c r="E6" s="22">
        <v>3210</v>
      </c>
      <c r="F6" s="22">
        <v>3367</v>
      </c>
      <c r="G6" s="22">
        <v>3317</v>
      </c>
      <c r="H6" s="22">
        <v>3745</v>
      </c>
      <c r="I6" s="22">
        <v>4239</v>
      </c>
      <c r="J6" s="22">
        <v>3860</v>
      </c>
      <c r="K6" s="22">
        <v>4015</v>
      </c>
      <c r="L6" s="22">
        <v>4167</v>
      </c>
      <c r="M6" s="22">
        <v>3979</v>
      </c>
      <c r="N6" s="22">
        <v>4330</v>
      </c>
      <c r="O6" s="22">
        <v>4194</v>
      </c>
      <c r="P6" s="22">
        <v>4630</v>
      </c>
      <c r="Q6" s="22">
        <v>4813</v>
      </c>
      <c r="R6" s="22">
        <v>5204</v>
      </c>
      <c r="S6" s="22">
        <v>5635</v>
      </c>
      <c r="T6" s="22">
        <v>5543</v>
      </c>
      <c r="U6" s="22">
        <v>6559</v>
      </c>
      <c r="V6" s="22">
        <v>7008</v>
      </c>
      <c r="W6" s="22">
        <v>8118</v>
      </c>
      <c r="X6" s="22">
        <v>7245</v>
      </c>
      <c r="Y6" s="22">
        <v>8479</v>
      </c>
      <c r="Z6" s="22">
        <v>9762</v>
      </c>
      <c r="AA6" s="22">
        <v>8224</v>
      </c>
      <c r="AB6" s="22">
        <v>9284</v>
      </c>
      <c r="AC6" s="22">
        <v>10140</v>
      </c>
      <c r="AD6" s="22">
        <v>10297</v>
      </c>
      <c r="AE6" s="22">
        <v>9870</v>
      </c>
      <c r="AF6" s="22">
        <v>10431</v>
      </c>
      <c r="AG6" s="22">
        <v>10246</v>
      </c>
      <c r="AH6" s="22">
        <v>12145</v>
      </c>
      <c r="AI6" s="22">
        <v>10529</v>
      </c>
      <c r="AJ6" s="22">
        <v>11076</v>
      </c>
    </row>
    <row r="7" spans="1:36" ht="14.1" customHeight="1">
      <c r="A7" s="125" t="s">
        <v>98</v>
      </c>
      <c r="B7" s="137" t="s">
        <v>92</v>
      </c>
      <c r="C7" s="22">
        <v>630</v>
      </c>
      <c r="D7" s="22">
        <v>577</v>
      </c>
      <c r="E7" s="22">
        <v>644</v>
      </c>
      <c r="F7" s="22">
        <v>633</v>
      </c>
      <c r="G7" s="22">
        <v>677</v>
      </c>
      <c r="H7" s="22">
        <v>669</v>
      </c>
      <c r="I7" s="22">
        <v>738</v>
      </c>
      <c r="J7" s="22">
        <v>780</v>
      </c>
      <c r="K7" s="22">
        <v>839</v>
      </c>
      <c r="L7" s="22">
        <v>917</v>
      </c>
      <c r="M7" s="22">
        <v>1030</v>
      </c>
      <c r="N7" s="22">
        <v>1104</v>
      </c>
      <c r="O7" s="22">
        <v>1212</v>
      </c>
      <c r="P7" s="22">
        <v>1222</v>
      </c>
      <c r="Q7" s="22">
        <v>1310</v>
      </c>
      <c r="R7" s="22">
        <v>1373</v>
      </c>
      <c r="S7" s="22">
        <v>1618</v>
      </c>
      <c r="T7" s="22">
        <v>1938</v>
      </c>
      <c r="U7" s="22">
        <v>2413</v>
      </c>
      <c r="V7" s="22">
        <v>2494</v>
      </c>
      <c r="W7" s="22">
        <v>2003</v>
      </c>
      <c r="X7" s="22">
        <v>2651</v>
      </c>
      <c r="Y7" s="22">
        <v>3239</v>
      </c>
      <c r="Z7" s="22">
        <v>3456</v>
      </c>
      <c r="AA7" s="22">
        <v>3529</v>
      </c>
      <c r="AB7" s="22">
        <v>2474</v>
      </c>
      <c r="AC7" s="22">
        <v>2728</v>
      </c>
      <c r="AD7" s="22">
        <v>3286</v>
      </c>
      <c r="AE7" s="22">
        <v>3085</v>
      </c>
      <c r="AF7" s="22">
        <v>3107</v>
      </c>
      <c r="AG7" s="22">
        <v>3507</v>
      </c>
      <c r="AH7" s="22">
        <v>3874</v>
      </c>
      <c r="AI7" s="22">
        <v>4089</v>
      </c>
      <c r="AJ7" s="22">
        <v>4356</v>
      </c>
    </row>
    <row r="8" spans="1:36" ht="14.1" customHeight="1">
      <c r="A8" s="129" t="s">
        <v>99</v>
      </c>
      <c r="B8" s="139" t="s">
        <v>91</v>
      </c>
      <c r="C8" s="26">
        <v>1633</v>
      </c>
      <c r="D8" s="26">
        <v>1708</v>
      </c>
      <c r="E8" s="26">
        <v>1680</v>
      </c>
      <c r="F8" s="26">
        <v>1673</v>
      </c>
      <c r="G8" s="26">
        <v>1581</v>
      </c>
      <c r="H8" s="26">
        <v>1671</v>
      </c>
      <c r="I8" s="26">
        <v>1741</v>
      </c>
      <c r="J8" s="26">
        <v>1770</v>
      </c>
      <c r="K8" s="26">
        <v>1815</v>
      </c>
      <c r="L8" s="26">
        <v>1904</v>
      </c>
      <c r="M8" s="26">
        <v>1988</v>
      </c>
      <c r="N8" s="26">
        <v>2037</v>
      </c>
      <c r="O8" s="26">
        <v>2114</v>
      </c>
      <c r="P8" s="26">
        <v>2206</v>
      </c>
      <c r="Q8" s="26">
        <v>2331</v>
      </c>
      <c r="R8" s="26">
        <v>2401</v>
      </c>
      <c r="S8" s="26">
        <v>2534</v>
      </c>
      <c r="T8" s="26">
        <v>2458</v>
      </c>
      <c r="U8" s="26">
        <v>2919</v>
      </c>
      <c r="V8" s="26">
        <v>3757</v>
      </c>
      <c r="W8" s="26">
        <v>3761</v>
      </c>
      <c r="X8" s="26">
        <v>4018</v>
      </c>
      <c r="Y8" s="26">
        <v>4467</v>
      </c>
      <c r="Z8" s="26">
        <v>4891</v>
      </c>
      <c r="AA8" s="26">
        <v>4695</v>
      </c>
      <c r="AB8" s="26">
        <v>4599</v>
      </c>
      <c r="AC8" s="26">
        <v>4795</v>
      </c>
      <c r="AD8" s="26">
        <v>4851</v>
      </c>
      <c r="AE8" s="26">
        <v>4765</v>
      </c>
      <c r="AF8" s="26">
        <v>5098</v>
      </c>
      <c r="AG8" s="26">
        <v>5099</v>
      </c>
      <c r="AH8" s="26">
        <v>5376</v>
      </c>
      <c r="AI8" s="26">
        <v>5900</v>
      </c>
      <c r="AJ8" s="26">
        <v>6413</v>
      </c>
    </row>
    <row r="9" spans="1:36" ht="3.2" customHeight="1">
      <c r="A9" s="1"/>
      <c r="B9" s="1"/>
      <c r="C9" s="43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</row>
    <row r="10" spans="1:36" ht="15.95" customHeight="1">
      <c r="A10" s="131" t="s">
        <v>31</v>
      </c>
      <c r="B10" s="136" t="s">
        <v>32</v>
      </c>
      <c r="C10" s="34">
        <v>30608</v>
      </c>
      <c r="D10" s="133">
        <v>33553</v>
      </c>
      <c r="E10" s="133">
        <v>32600</v>
      </c>
      <c r="F10" s="133">
        <v>32687</v>
      </c>
      <c r="G10" s="133">
        <v>30617</v>
      </c>
      <c r="H10" s="133">
        <v>32584</v>
      </c>
      <c r="I10" s="133">
        <v>35690</v>
      </c>
      <c r="J10" s="133">
        <v>31703</v>
      </c>
      <c r="K10" s="133">
        <v>32303</v>
      </c>
      <c r="L10" s="133">
        <v>32372</v>
      </c>
      <c r="M10" s="133">
        <v>30900</v>
      </c>
      <c r="N10" s="133">
        <v>32770</v>
      </c>
      <c r="O10" s="133">
        <v>31791</v>
      </c>
      <c r="P10" s="133">
        <v>33928</v>
      </c>
      <c r="Q10" s="133">
        <v>34012</v>
      </c>
      <c r="R10" s="133">
        <v>35453</v>
      </c>
      <c r="S10" s="133">
        <v>36576</v>
      </c>
      <c r="T10" s="133">
        <v>35920</v>
      </c>
      <c r="U10" s="133">
        <v>40696</v>
      </c>
      <c r="V10" s="133">
        <v>42464</v>
      </c>
      <c r="W10" s="133">
        <v>46054</v>
      </c>
      <c r="X10" s="133">
        <v>41419</v>
      </c>
      <c r="Y10" s="133">
        <v>46317</v>
      </c>
      <c r="Z10" s="133">
        <v>50859</v>
      </c>
      <c r="AA10" s="133">
        <v>44140</v>
      </c>
      <c r="AB10" s="133">
        <v>45878</v>
      </c>
      <c r="AC10" s="133">
        <v>49482</v>
      </c>
      <c r="AD10" s="133">
        <v>50459</v>
      </c>
      <c r="AE10" s="133">
        <v>47945</v>
      </c>
      <c r="AF10" s="133">
        <v>49901</v>
      </c>
      <c r="AG10" s="133">
        <v>49262</v>
      </c>
      <c r="AH10" s="133">
        <v>56822</v>
      </c>
      <c r="AI10" s="133">
        <v>51551</v>
      </c>
      <c r="AJ10" s="133">
        <v>53603</v>
      </c>
    </row>
    <row r="11" spans="1:36">
      <c r="A11" s="57"/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8"/>
      <c r="P11" s="58"/>
      <c r="Q11" s="58"/>
      <c r="R11" s="59"/>
      <c r="S11" s="59"/>
      <c r="T11" s="59"/>
      <c r="U11" s="59"/>
      <c r="V11" s="59"/>
      <c r="W11" s="59"/>
      <c r="X11" s="59"/>
      <c r="Y11" s="59"/>
      <c r="Z11" s="59"/>
      <c r="AA11" s="59"/>
      <c r="AB11" s="59"/>
      <c r="AC11" s="59"/>
      <c r="AD11" s="59"/>
      <c r="AE11" s="59"/>
      <c r="AF11" s="59"/>
      <c r="AG11" s="59"/>
    </row>
    <row r="12" spans="1:36"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AB12" s="55"/>
      <c r="AC12" s="55"/>
      <c r="AD12" s="55"/>
      <c r="AE12" s="55"/>
      <c r="AF12" s="55"/>
      <c r="AG12" s="55"/>
    </row>
    <row r="13" spans="1:36" ht="15.75">
      <c r="A13" s="5" t="s">
        <v>117</v>
      </c>
      <c r="B13" s="56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</row>
    <row r="14" spans="1:36" ht="18.75" customHeight="1">
      <c r="A14" s="1" t="s">
        <v>7</v>
      </c>
      <c r="B14" s="1" t="s">
        <v>100</v>
      </c>
      <c r="C14" s="18">
        <v>1990</v>
      </c>
      <c r="D14" s="2">
        <v>1991</v>
      </c>
      <c r="E14" s="2">
        <v>1992</v>
      </c>
      <c r="F14" s="2">
        <v>1993</v>
      </c>
      <c r="G14" s="2">
        <v>1994</v>
      </c>
      <c r="H14" s="2">
        <v>1995</v>
      </c>
      <c r="I14" s="2">
        <v>1996</v>
      </c>
      <c r="J14" s="2">
        <v>1997</v>
      </c>
      <c r="K14" s="2">
        <v>1998</v>
      </c>
      <c r="L14" s="2">
        <v>1999</v>
      </c>
      <c r="M14" s="2">
        <v>2000</v>
      </c>
      <c r="N14" s="2">
        <v>2001</v>
      </c>
      <c r="O14" s="2">
        <v>2002</v>
      </c>
      <c r="P14" s="2">
        <v>2003</v>
      </c>
      <c r="Q14" s="2">
        <v>2004</v>
      </c>
      <c r="R14" s="2">
        <v>2005</v>
      </c>
      <c r="S14" s="2">
        <v>2006</v>
      </c>
      <c r="T14" s="2">
        <v>2007</v>
      </c>
      <c r="U14" s="2">
        <v>2008</v>
      </c>
      <c r="V14" s="2">
        <v>2009</v>
      </c>
      <c r="W14" s="2">
        <v>2010</v>
      </c>
      <c r="X14" s="2">
        <v>2011</v>
      </c>
      <c r="Y14" s="2">
        <v>2012</v>
      </c>
      <c r="Z14" s="2">
        <v>2013</v>
      </c>
      <c r="AA14" s="2">
        <v>2014</v>
      </c>
      <c r="AB14" s="2">
        <v>2015</v>
      </c>
      <c r="AC14" s="2">
        <v>2016</v>
      </c>
      <c r="AD14" s="2">
        <v>2017</v>
      </c>
      <c r="AE14" s="2">
        <v>2018</v>
      </c>
      <c r="AF14" s="2">
        <v>2019</v>
      </c>
      <c r="AG14" s="2">
        <v>2020</v>
      </c>
      <c r="AH14" s="2">
        <v>2021</v>
      </c>
      <c r="AI14" s="2">
        <v>2022</v>
      </c>
      <c r="AJ14" s="2">
        <v>2023</v>
      </c>
    </row>
    <row r="15" spans="1:36" ht="14.1" customHeight="1">
      <c r="A15" s="123" t="s">
        <v>95</v>
      </c>
      <c r="B15" s="136" t="s">
        <v>37</v>
      </c>
      <c r="C15" s="34">
        <v>20720</v>
      </c>
      <c r="D15" s="34">
        <v>22613</v>
      </c>
      <c r="E15" s="34">
        <v>21444</v>
      </c>
      <c r="F15" s="34">
        <v>21139</v>
      </c>
      <c r="G15" s="34">
        <v>19225</v>
      </c>
      <c r="H15" s="34">
        <v>20210</v>
      </c>
      <c r="I15" s="34">
        <v>21739</v>
      </c>
      <c r="J15" s="34">
        <v>19022</v>
      </c>
      <c r="K15" s="34">
        <v>19406</v>
      </c>
      <c r="L15" s="34">
        <v>19266</v>
      </c>
      <c r="M15" s="34">
        <v>17726</v>
      </c>
      <c r="N15" s="34">
        <v>18662</v>
      </c>
      <c r="O15" s="34">
        <v>17687</v>
      </c>
      <c r="P15" s="34">
        <v>18798</v>
      </c>
      <c r="Q15" s="34">
        <v>18512</v>
      </c>
      <c r="R15" s="34">
        <v>19187</v>
      </c>
      <c r="S15" s="34">
        <v>19147</v>
      </c>
      <c r="T15" s="34">
        <v>17447</v>
      </c>
      <c r="U15" s="34">
        <v>19184</v>
      </c>
      <c r="V15" s="34">
        <v>19174</v>
      </c>
      <c r="W15" s="34">
        <v>20963</v>
      </c>
      <c r="X15" s="34">
        <v>17036</v>
      </c>
      <c r="Y15" s="34">
        <v>18843</v>
      </c>
      <c r="Z15" s="34">
        <v>20573</v>
      </c>
      <c r="AA15" s="34">
        <v>16328</v>
      </c>
      <c r="AB15" s="34">
        <v>18012</v>
      </c>
      <c r="AC15" s="34">
        <v>19338</v>
      </c>
      <c r="AD15" s="34">
        <v>19009</v>
      </c>
      <c r="AE15" s="34">
        <v>17919</v>
      </c>
      <c r="AF15" s="34">
        <v>18400</v>
      </c>
      <c r="AG15" s="34">
        <v>17311</v>
      </c>
      <c r="AH15" s="34">
        <v>20045</v>
      </c>
      <c r="AI15" s="34">
        <v>17173</v>
      </c>
      <c r="AJ15" s="34">
        <v>17696</v>
      </c>
    </row>
    <row r="16" spans="1:36" ht="14.1" customHeight="1">
      <c r="A16" s="125" t="s">
        <v>101</v>
      </c>
      <c r="B16" s="137" t="s">
        <v>39</v>
      </c>
      <c r="C16" s="22">
        <v>427</v>
      </c>
      <c r="D16" s="22">
        <v>494</v>
      </c>
      <c r="E16" s="22">
        <v>485</v>
      </c>
      <c r="F16" s="22">
        <v>492</v>
      </c>
      <c r="G16" s="22">
        <v>447</v>
      </c>
      <c r="H16" s="22">
        <v>581</v>
      </c>
      <c r="I16" s="22">
        <v>645</v>
      </c>
      <c r="J16" s="22">
        <v>571</v>
      </c>
      <c r="K16" s="22">
        <v>592</v>
      </c>
      <c r="L16" s="22">
        <v>597</v>
      </c>
      <c r="M16" s="22">
        <v>555</v>
      </c>
      <c r="N16" s="22">
        <v>626</v>
      </c>
      <c r="O16" s="22">
        <v>602</v>
      </c>
      <c r="P16" s="22">
        <v>635</v>
      </c>
      <c r="Q16" s="22">
        <v>618</v>
      </c>
      <c r="R16" s="22">
        <v>634</v>
      </c>
      <c r="S16" s="22">
        <v>631</v>
      </c>
      <c r="T16" s="22">
        <v>597</v>
      </c>
      <c r="U16" s="22">
        <v>679</v>
      </c>
      <c r="V16" s="22">
        <v>699</v>
      </c>
      <c r="W16" s="22">
        <v>787</v>
      </c>
      <c r="X16" s="22">
        <v>676</v>
      </c>
      <c r="Y16" s="22">
        <v>771</v>
      </c>
      <c r="Z16" s="22">
        <v>858</v>
      </c>
      <c r="AA16" s="22">
        <v>706</v>
      </c>
      <c r="AB16" s="22">
        <v>795</v>
      </c>
      <c r="AC16" s="22">
        <v>1083</v>
      </c>
      <c r="AD16" s="22">
        <v>1078</v>
      </c>
      <c r="AE16" s="22">
        <v>1021</v>
      </c>
      <c r="AF16" s="22">
        <v>1056</v>
      </c>
      <c r="AG16" s="22">
        <v>1015</v>
      </c>
      <c r="AH16" s="22">
        <v>1181</v>
      </c>
      <c r="AI16" s="22">
        <v>990</v>
      </c>
      <c r="AJ16" s="22">
        <v>1033</v>
      </c>
    </row>
    <row r="17" spans="1:36" ht="14.1" customHeight="1">
      <c r="A17" s="125" t="s">
        <v>96</v>
      </c>
      <c r="B17" s="137" t="s">
        <v>40</v>
      </c>
      <c r="C17" s="22">
        <v>4554</v>
      </c>
      <c r="D17" s="22">
        <v>5024</v>
      </c>
      <c r="E17" s="22">
        <v>5137</v>
      </c>
      <c r="F17" s="22">
        <v>5383</v>
      </c>
      <c r="G17" s="22">
        <v>5370</v>
      </c>
      <c r="H17" s="22">
        <v>5708</v>
      </c>
      <c r="I17" s="22">
        <v>6588</v>
      </c>
      <c r="J17" s="22">
        <v>5700</v>
      </c>
      <c r="K17" s="22">
        <v>5636</v>
      </c>
      <c r="L17" s="22">
        <v>5521</v>
      </c>
      <c r="M17" s="22">
        <v>5622</v>
      </c>
      <c r="N17" s="22">
        <v>6011</v>
      </c>
      <c r="O17" s="22">
        <v>5982</v>
      </c>
      <c r="P17" s="22">
        <v>6437</v>
      </c>
      <c r="Q17" s="22">
        <v>6428</v>
      </c>
      <c r="R17" s="22">
        <v>6654</v>
      </c>
      <c r="S17" s="22">
        <v>7011</v>
      </c>
      <c r="T17" s="22">
        <v>7937</v>
      </c>
      <c r="U17" s="22">
        <v>8942</v>
      </c>
      <c r="V17" s="22">
        <v>9332</v>
      </c>
      <c r="W17" s="22">
        <v>10422</v>
      </c>
      <c r="X17" s="22">
        <v>9793</v>
      </c>
      <c r="Y17" s="22">
        <v>10518</v>
      </c>
      <c r="Z17" s="22">
        <v>11319</v>
      </c>
      <c r="AA17" s="22">
        <v>10658</v>
      </c>
      <c r="AB17" s="22">
        <v>10714</v>
      </c>
      <c r="AC17" s="22">
        <v>11398</v>
      </c>
      <c r="AD17" s="22">
        <v>11938</v>
      </c>
      <c r="AE17" s="22">
        <v>11285</v>
      </c>
      <c r="AF17" s="22">
        <v>11809</v>
      </c>
      <c r="AG17" s="22">
        <v>12084</v>
      </c>
      <c r="AH17" s="22">
        <v>14201</v>
      </c>
      <c r="AI17" s="22">
        <v>12870</v>
      </c>
      <c r="AJ17" s="22">
        <v>13029</v>
      </c>
    </row>
    <row r="18" spans="1:36" ht="14.1" customHeight="1">
      <c r="A18" s="127" t="s">
        <v>97</v>
      </c>
      <c r="B18" s="138" t="s">
        <v>38</v>
      </c>
      <c r="C18" s="22">
        <v>2644</v>
      </c>
      <c r="D18" s="22">
        <v>3137</v>
      </c>
      <c r="E18" s="22">
        <v>3210</v>
      </c>
      <c r="F18" s="22">
        <v>3367</v>
      </c>
      <c r="G18" s="22">
        <v>3317</v>
      </c>
      <c r="H18" s="22">
        <v>3745</v>
      </c>
      <c r="I18" s="22">
        <v>4239</v>
      </c>
      <c r="J18" s="22">
        <v>3860</v>
      </c>
      <c r="K18" s="22">
        <v>4015</v>
      </c>
      <c r="L18" s="22">
        <v>4167</v>
      </c>
      <c r="M18" s="22">
        <v>3979</v>
      </c>
      <c r="N18" s="22">
        <v>4330</v>
      </c>
      <c r="O18" s="22">
        <v>4194</v>
      </c>
      <c r="P18" s="22">
        <v>4630</v>
      </c>
      <c r="Q18" s="22">
        <v>4813</v>
      </c>
      <c r="R18" s="22">
        <v>5204</v>
      </c>
      <c r="S18" s="22">
        <v>5635</v>
      </c>
      <c r="T18" s="22">
        <v>5543</v>
      </c>
      <c r="U18" s="22">
        <v>6559</v>
      </c>
      <c r="V18" s="22">
        <v>7008</v>
      </c>
      <c r="W18" s="22">
        <v>8118</v>
      </c>
      <c r="X18" s="22">
        <v>7245</v>
      </c>
      <c r="Y18" s="22">
        <v>8479</v>
      </c>
      <c r="Z18" s="22">
        <v>9762</v>
      </c>
      <c r="AA18" s="22">
        <v>8224</v>
      </c>
      <c r="AB18" s="22">
        <v>9284</v>
      </c>
      <c r="AC18" s="22">
        <v>10140</v>
      </c>
      <c r="AD18" s="22">
        <v>10297</v>
      </c>
      <c r="AE18" s="22">
        <v>9870</v>
      </c>
      <c r="AF18" s="22">
        <v>10431</v>
      </c>
      <c r="AG18" s="22">
        <v>10246</v>
      </c>
      <c r="AH18" s="22">
        <v>12145</v>
      </c>
      <c r="AI18" s="22">
        <v>10529</v>
      </c>
      <c r="AJ18" s="22">
        <v>11076</v>
      </c>
    </row>
    <row r="19" spans="1:36" ht="14.1" customHeight="1">
      <c r="A19" s="125" t="s">
        <v>98</v>
      </c>
      <c r="B19" s="137" t="s">
        <v>92</v>
      </c>
      <c r="C19" s="22">
        <v>35</v>
      </c>
      <c r="D19" s="22">
        <v>37</v>
      </c>
      <c r="E19" s="22">
        <v>66</v>
      </c>
      <c r="F19" s="22">
        <v>48</v>
      </c>
      <c r="G19" s="22">
        <v>59</v>
      </c>
      <c r="H19" s="22">
        <v>47</v>
      </c>
      <c r="I19" s="22">
        <v>67</v>
      </c>
      <c r="J19" s="22">
        <v>49</v>
      </c>
      <c r="K19" s="22">
        <v>61</v>
      </c>
      <c r="L19" s="22">
        <v>64</v>
      </c>
      <c r="M19" s="22">
        <v>64</v>
      </c>
      <c r="N19" s="22">
        <v>68</v>
      </c>
      <c r="O19" s="22">
        <v>120</v>
      </c>
      <c r="P19" s="22">
        <v>156</v>
      </c>
      <c r="Q19" s="22">
        <v>169</v>
      </c>
      <c r="R19" s="22">
        <v>190</v>
      </c>
      <c r="S19" s="22">
        <v>257</v>
      </c>
      <c r="T19" s="22">
        <v>612</v>
      </c>
      <c r="U19" s="22">
        <v>1106</v>
      </c>
      <c r="V19" s="22">
        <v>1283</v>
      </c>
      <c r="W19" s="22">
        <v>802</v>
      </c>
      <c r="X19" s="22">
        <v>1380</v>
      </c>
      <c r="Y19" s="22">
        <v>1885</v>
      </c>
      <c r="Z19" s="22">
        <v>2004</v>
      </c>
      <c r="AA19" s="22">
        <v>2013</v>
      </c>
      <c r="AB19" s="22">
        <v>1009</v>
      </c>
      <c r="AC19" s="22">
        <v>1209</v>
      </c>
      <c r="AD19" s="22">
        <v>1780</v>
      </c>
      <c r="AE19" s="22">
        <v>1586</v>
      </c>
      <c r="AF19" s="22">
        <v>1648</v>
      </c>
      <c r="AG19" s="22">
        <v>2028</v>
      </c>
      <c r="AH19" s="22">
        <v>2509</v>
      </c>
      <c r="AI19" s="22">
        <v>2746</v>
      </c>
      <c r="AJ19" s="22">
        <v>3047</v>
      </c>
    </row>
    <row r="20" spans="1:36" ht="14.1" customHeight="1">
      <c r="A20" s="129" t="s">
        <v>99</v>
      </c>
      <c r="B20" s="139" t="s">
        <v>91</v>
      </c>
      <c r="C20" s="26">
        <v>0</v>
      </c>
      <c r="D20" s="26">
        <v>0</v>
      </c>
      <c r="E20" s="26">
        <v>0</v>
      </c>
      <c r="F20" s="26">
        <v>0</v>
      </c>
      <c r="G20" s="26">
        <v>0</v>
      </c>
      <c r="H20" s="26">
        <v>64</v>
      </c>
      <c r="I20" s="26">
        <v>156</v>
      </c>
      <c r="J20" s="26">
        <v>187</v>
      </c>
      <c r="K20" s="26">
        <v>189</v>
      </c>
      <c r="L20" s="26">
        <v>176</v>
      </c>
      <c r="M20" s="26">
        <v>151</v>
      </c>
      <c r="N20" s="26">
        <v>141</v>
      </c>
      <c r="O20" s="26">
        <v>169</v>
      </c>
      <c r="P20" s="26">
        <v>248</v>
      </c>
      <c r="Q20" s="26">
        <v>282</v>
      </c>
      <c r="R20" s="26">
        <v>279</v>
      </c>
      <c r="S20" s="26">
        <v>241</v>
      </c>
      <c r="T20" s="26">
        <v>224</v>
      </c>
      <c r="U20" s="26">
        <v>637</v>
      </c>
      <c r="V20" s="26">
        <v>1403</v>
      </c>
      <c r="W20" s="26">
        <v>1301</v>
      </c>
      <c r="X20" s="26">
        <v>1661</v>
      </c>
      <c r="Y20" s="26">
        <v>2088</v>
      </c>
      <c r="Z20" s="26">
        <v>2459</v>
      </c>
      <c r="AA20" s="26">
        <v>2305</v>
      </c>
      <c r="AB20" s="26">
        <v>2084</v>
      </c>
      <c r="AC20" s="26">
        <v>2211</v>
      </c>
      <c r="AD20" s="26">
        <v>2252</v>
      </c>
      <c r="AE20" s="26">
        <v>2127</v>
      </c>
      <c r="AF20" s="26">
        <v>2403</v>
      </c>
      <c r="AG20" s="26">
        <v>2411</v>
      </c>
      <c r="AH20" s="26">
        <v>2620</v>
      </c>
      <c r="AI20" s="26">
        <v>3299</v>
      </c>
      <c r="AJ20" s="26">
        <v>3709</v>
      </c>
    </row>
    <row r="21" spans="1:36" ht="3.2" customHeight="1">
      <c r="A21" s="1"/>
      <c r="B21" s="1"/>
      <c r="C21" s="43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</row>
    <row r="22" spans="1:36" ht="24" customHeight="1">
      <c r="A22" s="131" t="s">
        <v>31</v>
      </c>
      <c r="B22" s="136" t="s">
        <v>84</v>
      </c>
      <c r="C22" s="34">
        <v>28380</v>
      </c>
      <c r="D22" s="133">
        <v>31305</v>
      </c>
      <c r="E22" s="133">
        <v>30342</v>
      </c>
      <c r="F22" s="133">
        <v>30429</v>
      </c>
      <c r="G22" s="133">
        <v>28418</v>
      </c>
      <c r="H22" s="133">
        <v>30355</v>
      </c>
      <c r="I22" s="133">
        <v>33434</v>
      </c>
      <c r="J22" s="133">
        <v>29389</v>
      </c>
      <c r="K22" s="133">
        <v>29899</v>
      </c>
      <c r="L22" s="133">
        <v>29791</v>
      </c>
      <c r="M22" s="133">
        <v>28097</v>
      </c>
      <c r="N22" s="133">
        <v>29838</v>
      </c>
      <c r="O22" s="133">
        <v>28754</v>
      </c>
      <c r="P22" s="133">
        <v>30904</v>
      </c>
      <c r="Q22" s="133">
        <v>30822</v>
      </c>
      <c r="R22" s="133">
        <v>32148</v>
      </c>
      <c r="S22" s="133">
        <v>32922</v>
      </c>
      <c r="T22" s="133">
        <v>32360</v>
      </c>
      <c r="U22" s="133">
        <v>37107</v>
      </c>
      <c r="V22" s="133">
        <v>38899</v>
      </c>
      <c r="W22" s="133">
        <v>42393</v>
      </c>
      <c r="X22" s="133">
        <v>37791</v>
      </c>
      <c r="Y22" s="133">
        <v>42584</v>
      </c>
      <c r="Z22" s="133">
        <v>46975</v>
      </c>
      <c r="AA22" s="133">
        <v>40234</v>
      </c>
      <c r="AB22" s="133">
        <v>41898</v>
      </c>
      <c r="AC22" s="133">
        <v>45379</v>
      </c>
      <c r="AD22" s="133">
        <v>46354</v>
      </c>
      <c r="AE22" s="133">
        <v>43808</v>
      </c>
      <c r="AF22" s="133">
        <v>45747</v>
      </c>
      <c r="AG22" s="133">
        <v>45095</v>
      </c>
      <c r="AH22" s="133">
        <v>52701</v>
      </c>
      <c r="AI22" s="133">
        <v>47607</v>
      </c>
      <c r="AJ22" s="133">
        <v>49590</v>
      </c>
    </row>
    <row r="23" spans="1:36">
      <c r="A23" s="57"/>
      <c r="B23" s="57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59"/>
      <c r="AC23" s="59"/>
      <c r="AD23" s="59"/>
      <c r="AE23" s="59"/>
      <c r="AF23" s="59"/>
      <c r="AG23" s="59"/>
    </row>
    <row r="24" spans="1:36">
      <c r="AB24" s="55"/>
      <c r="AC24" s="55"/>
      <c r="AD24" s="55"/>
      <c r="AE24" s="55"/>
      <c r="AF24" s="55"/>
      <c r="AG24" s="55"/>
    </row>
    <row r="25" spans="1:36" ht="15.75">
      <c r="A25" s="5" t="s">
        <v>119</v>
      </c>
      <c r="B25" s="56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50"/>
      <c r="AE25" s="50"/>
      <c r="AF25" s="50"/>
      <c r="AG25" s="50"/>
      <c r="AH25" s="50"/>
      <c r="AI25" s="50"/>
      <c r="AJ25" s="50"/>
    </row>
    <row r="26" spans="1:36" ht="18.75" customHeight="1">
      <c r="A26" s="1" t="s">
        <v>7</v>
      </c>
      <c r="B26" s="1" t="s">
        <v>100</v>
      </c>
      <c r="C26" s="18">
        <v>1990</v>
      </c>
      <c r="D26" s="2">
        <v>1991</v>
      </c>
      <c r="E26" s="2">
        <v>1992</v>
      </c>
      <c r="F26" s="2">
        <v>1993</v>
      </c>
      <c r="G26" s="2">
        <v>1994</v>
      </c>
      <c r="H26" s="2">
        <v>1995</v>
      </c>
      <c r="I26" s="2">
        <v>1996</v>
      </c>
      <c r="J26" s="2">
        <v>1997</v>
      </c>
      <c r="K26" s="2">
        <v>1998</v>
      </c>
      <c r="L26" s="2">
        <v>1999</v>
      </c>
      <c r="M26" s="2">
        <v>2000</v>
      </c>
      <c r="N26" s="2">
        <v>2001</v>
      </c>
      <c r="O26" s="2">
        <v>2002</v>
      </c>
      <c r="P26" s="2">
        <v>2003</v>
      </c>
      <c r="Q26" s="2">
        <v>2004</v>
      </c>
      <c r="R26" s="2">
        <v>2005</v>
      </c>
      <c r="S26" s="2">
        <v>2006</v>
      </c>
      <c r="T26" s="2">
        <v>2007</v>
      </c>
      <c r="U26" s="2">
        <v>2008</v>
      </c>
      <c r="V26" s="2">
        <v>2009</v>
      </c>
      <c r="W26" s="2">
        <v>2010</v>
      </c>
      <c r="X26" s="2">
        <v>2011</v>
      </c>
      <c r="Y26" s="2">
        <v>2012</v>
      </c>
      <c r="Z26" s="2">
        <v>2013</v>
      </c>
      <c r="AA26" s="2">
        <v>2014</v>
      </c>
      <c r="AB26" s="2">
        <v>2015</v>
      </c>
      <c r="AC26" s="2">
        <v>2016</v>
      </c>
      <c r="AD26" s="2">
        <v>2017</v>
      </c>
      <c r="AE26" s="2">
        <v>2018</v>
      </c>
      <c r="AF26" s="2">
        <v>2019</v>
      </c>
      <c r="AG26" s="2">
        <v>2020</v>
      </c>
      <c r="AH26" s="2">
        <v>2021</v>
      </c>
      <c r="AI26" s="2">
        <v>2022</v>
      </c>
      <c r="AJ26" s="2">
        <v>2023</v>
      </c>
    </row>
    <row r="27" spans="1:36" ht="14.1" customHeight="1">
      <c r="A27" s="123" t="s">
        <v>95</v>
      </c>
      <c r="B27" s="136" t="s">
        <v>37</v>
      </c>
      <c r="C27" s="34">
        <v>12081</v>
      </c>
      <c r="D27" s="34">
        <v>13202</v>
      </c>
      <c r="E27" s="34">
        <v>12551</v>
      </c>
      <c r="F27" s="34">
        <v>12406</v>
      </c>
      <c r="G27" s="34">
        <v>11336</v>
      </c>
      <c r="H27" s="34">
        <v>11995</v>
      </c>
      <c r="I27" s="34">
        <v>12981</v>
      </c>
      <c r="J27" s="34">
        <v>11422</v>
      </c>
      <c r="K27" s="34">
        <v>11702</v>
      </c>
      <c r="L27" s="34">
        <v>11678</v>
      </c>
      <c r="M27" s="34">
        <v>10824</v>
      </c>
      <c r="N27" s="34">
        <v>11500</v>
      </c>
      <c r="O27" s="34">
        <v>10991</v>
      </c>
      <c r="P27" s="34">
        <v>11755</v>
      </c>
      <c r="Q27" s="34">
        <v>11665</v>
      </c>
      <c r="R27" s="34">
        <v>12201</v>
      </c>
      <c r="S27" s="34">
        <v>12323</v>
      </c>
      <c r="T27" s="34">
        <v>11329</v>
      </c>
      <c r="U27" s="34">
        <v>12570</v>
      </c>
      <c r="V27" s="34">
        <v>12678</v>
      </c>
      <c r="W27" s="34">
        <v>14015</v>
      </c>
      <c r="X27" s="34">
        <v>11512</v>
      </c>
      <c r="Y27" s="34">
        <v>12846</v>
      </c>
      <c r="Z27" s="34">
        <v>14148</v>
      </c>
      <c r="AA27" s="34">
        <v>11335</v>
      </c>
      <c r="AB27" s="34">
        <v>12609</v>
      </c>
      <c r="AC27" s="34">
        <v>13633</v>
      </c>
      <c r="AD27" s="34">
        <v>13493</v>
      </c>
      <c r="AE27" s="34">
        <v>12799</v>
      </c>
      <c r="AF27" s="34">
        <v>13226</v>
      </c>
      <c r="AG27" s="34">
        <v>12517</v>
      </c>
      <c r="AH27" s="34">
        <v>14531</v>
      </c>
      <c r="AI27" s="34">
        <v>12513</v>
      </c>
      <c r="AJ27" s="34">
        <v>12952</v>
      </c>
    </row>
    <row r="28" spans="1:36" ht="14.1" customHeight="1">
      <c r="A28" s="125" t="s">
        <v>101</v>
      </c>
      <c r="B28" s="137" t="s">
        <v>39</v>
      </c>
      <c r="C28" s="22">
        <v>232</v>
      </c>
      <c r="D28" s="22">
        <v>272</v>
      </c>
      <c r="E28" s="22">
        <v>271</v>
      </c>
      <c r="F28" s="22">
        <v>278</v>
      </c>
      <c r="G28" s="22">
        <v>254</v>
      </c>
      <c r="H28" s="22">
        <v>354</v>
      </c>
      <c r="I28" s="22">
        <v>400</v>
      </c>
      <c r="J28" s="22">
        <v>357</v>
      </c>
      <c r="K28" s="22">
        <v>375</v>
      </c>
      <c r="L28" s="22">
        <v>384</v>
      </c>
      <c r="M28" s="22">
        <v>362</v>
      </c>
      <c r="N28" s="22">
        <v>418</v>
      </c>
      <c r="O28" s="22">
        <v>407</v>
      </c>
      <c r="P28" s="22">
        <v>432</v>
      </c>
      <c r="Q28" s="22">
        <v>424</v>
      </c>
      <c r="R28" s="22">
        <v>438</v>
      </c>
      <c r="S28" s="22">
        <v>441</v>
      </c>
      <c r="T28" s="22">
        <v>424</v>
      </c>
      <c r="U28" s="22">
        <v>489</v>
      </c>
      <c r="V28" s="22">
        <v>510</v>
      </c>
      <c r="W28" s="22">
        <v>582</v>
      </c>
      <c r="X28" s="22">
        <v>507</v>
      </c>
      <c r="Y28" s="22">
        <v>585</v>
      </c>
      <c r="Z28" s="22">
        <v>659</v>
      </c>
      <c r="AA28" s="22">
        <v>547</v>
      </c>
      <c r="AB28" s="22">
        <v>621</v>
      </c>
      <c r="AC28" s="22">
        <v>833</v>
      </c>
      <c r="AD28" s="22">
        <v>835</v>
      </c>
      <c r="AE28" s="22">
        <v>795</v>
      </c>
      <c r="AF28" s="22">
        <v>826</v>
      </c>
      <c r="AG28" s="22">
        <v>797</v>
      </c>
      <c r="AH28" s="22">
        <v>927</v>
      </c>
      <c r="AI28" s="22">
        <v>782</v>
      </c>
      <c r="AJ28" s="22">
        <v>818</v>
      </c>
    </row>
    <row r="29" spans="1:36" ht="14.1" customHeight="1">
      <c r="A29" s="125" t="s">
        <v>96</v>
      </c>
      <c r="B29" s="137" t="s">
        <v>40</v>
      </c>
      <c r="C29" s="22">
        <v>2753</v>
      </c>
      <c r="D29" s="22">
        <v>3063</v>
      </c>
      <c r="E29" s="22">
        <v>3140</v>
      </c>
      <c r="F29" s="22">
        <v>3300</v>
      </c>
      <c r="G29" s="22">
        <v>3391</v>
      </c>
      <c r="H29" s="22">
        <v>3739</v>
      </c>
      <c r="I29" s="22">
        <v>4423</v>
      </c>
      <c r="J29" s="22">
        <v>3815</v>
      </c>
      <c r="K29" s="22">
        <v>3805</v>
      </c>
      <c r="L29" s="22">
        <v>3752</v>
      </c>
      <c r="M29" s="22">
        <v>3945</v>
      </c>
      <c r="N29" s="22">
        <v>4197</v>
      </c>
      <c r="O29" s="22">
        <v>4099</v>
      </c>
      <c r="P29" s="22">
        <v>4355</v>
      </c>
      <c r="Q29" s="22">
        <v>4341</v>
      </c>
      <c r="R29" s="22">
        <v>4501</v>
      </c>
      <c r="S29" s="22">
        <v>4747</v>
      </c>
      <c r="T29" s="22">
        <v>5269</v>
      </c>
      <c r="U29" s="22">
        <v>5742</v>
      </c>
      <c r="V29" s="22">
        <v>6092</v>
      </c>
      <c r="W29" s="22">
        <v>7080</v>
      </c>
      <c r="X29" s="22">
        <v>6681</v>
      </c>
      <c r="Y29" s="22">
        <v>7199</v>
      </c>
      <c r="Z29" s="22">
        <v>7782</v>
      </c>
      <c r="AA29" s="22">
        <v>7236</v>
      </c>
      <c r="AB29" s="22">
        <v>7632</v>
      </c>
      <c r="AC29" s="22">
        <v>8178</v>
      </c>
      <c r="AD29" s="22">
        <v>8616</v>
      </c>
      <c r="AE29" s="22">
        <v>8233</v>
      </c>
      <c r="AF29" s="22">
        <v>8683</v>
      </c>
      <c r="AG29" s="22">
        <v>8882</v>
      </c>
      <c r="AH29" s="22">
        <v>10114</v>
      </c>
      <c r="AI29" s="22">
        <v>9064</v>
      </c>
      <c r="AJ29" s="22">
        <v>9098</v>
      </c>
    </row>
    <row r="30" spans="1:36" ht="14.1" customHeight="1">
      <c r="A30" s="127" t="s">
        <v>97</v>
      </c>
      <c r="B30" s="138" t="s">
        <v>38</v>
      </c>
      <c r="C30" s="22">
        <v>1599</v>
      </c>
      <c r="D30" s="22">
        <v>1920</v>
      </c>
      <c r="E30" s="22">
        <v>1979</v>
      </c>
      <c r="F30" s="22">
        <v>2095</v>
      </c>
      <c r="G30" s="22">
        <v>2106</v>
      </c>
      <c r="H30" s="22">
        <v>2436</v>
      </c>
      <c r="I30" s="22">
        <v>2800</v>
      </c>
      <c r="J30" s="22">
        <v>2571</v>
      </c>
      <c r="K30" s="22">
        <v>2697</v>
      </c>
      <c r="L30" s="22">
        <v>2826</v>
      </c>
      <c r="M30" s="22">
        <v>2735</v>
      </c>
      <c r="N30" s="22">
        <v>2993</v>
      </c>
      <c r="O30" s="22">
        <v>2900</v>
      </c>
      <c r="P30" s="22">
        <v>3207</v>
      </c>
      <c r="Q30" s="22">
        <v>3353</v>
      </c>
      <c r="R30" s="22">
        <v>3654</v>
      </c>
      <c r="S30" s="22">
        <v>4007</v>
      </c>
      <c r="T30" s="22">
        <v>3963</v>
      </c>
      <c r="U30" s="22">
        <v>4725</v>
      </c>
      <c r="V30" s="22">
        <v>5097</v>
      </c>
      <c r="W30" s="22">
        <v>5991</v>
      </c>
      <c r="X30" s="22">
        <v>5377</v>
      </c>
      <c r="Y30" s="22">
        <v>6345</v>
      </c>
      <c r="Z30" s="22">
        <v>7354</v>
      </c>
      <c r="AA30" s="22">
        <v>6235</v>
      </c>
      <c r="AB30" s="22">
        <v>7122</v>
      </c>
      <c r="AC30" s="22">
        <v>7826</v>
      </c>
      <c r="AD30" s="22">
        <v>7995</v>
      </c>
      <c r="AE30" s="22">
        <v>7701</v>
      </c>
      <c r="AF30" s="22">
        <v>8180</v>
      </c>
      <c r="AG30" s="22">
        <v>8068</v>
      </c>
      <c r="AH30" s="22">
        <v>9536</v>
      </c>
      <c r="AI30" s="22">
        <v>8271</v>
      </c>
      <c r="AJ30" s="22">
        <v>8725</v>
      </c>
    </row>
    <row r="31" spans="1:36" ht="14.1" customHeight="1">
      <c r="A31" s="125" t="s">
        <v>98</v>
      </c>
      <c r="B31" s="137" t="s">
        <v>92</v>
      </c>
      <c r="C31" s="22">
        <v>209</v>
      </c>
      <c r="D31" s="22">
        <v>205</v>
      </c>
      <c r="E31" s="22">
        <v>246</v>
      </c>
      <c r="F31" s="22">
        <v>240</v>
      </c>
      <c r="G31" s="22">
        <v>268</v>
      </c>
      <c r="H31" s="22">
        <v>278</v>
      </c>
      <c r="I31" s="22">
        <v>322</v>
      </c>
      <c r="J31" s="22">
        <v>328</v>
      </c>
      <c r="K31" s="22">
        <v>342</v>
      </c>
      <c r="L31" s="22">
        <v>376</v>
      </c>
      <c r="M31" s="22">
        <v>425</v>
      </c>
      <c r="N31" s="22">
        <v>447</v>
      </c>
      <c r="O31" s="22">
        <v>498</v>
      </c>
      <c r="P31" s="22">
        <v>527</v>
      </c>
      <c r="Q31" s="22">
        <v>576</v>
      </c>
      <c r="R31" s="22">
        <v>608</v>
      </c>
      <c r="S31" s="22">
        <v>713</v>
      </c>
      <c r="T31" s="22">
        <v>873</v>
      </c>
      <c r="U31" s="22">
        <v>1009</v>
      </c>
      <c r="V31" s="22">
        <v>1085</v>
      </c>
      <c r="W31" s="22">
        <v>1035</v>
      </c>
      <c r="X31" s="22">
        <v>1254</v>
      </c>
      <c r="Y31" s="22">
        <v>1498</v>
      </c>
      <c r="Z31" s="22">
        <v>1664</v>
      </c>
      <c r="AA31" s="22">
        <v>1673</v>
      </c>
      <c r="AB31" s="22">
        <v>1384</v>
      </c>
      <c r="AC31" s="22">
        <v>1526</v>
      </c>
      <c r="AD31" s="22">
        <v>1879</v>
      </c>
      <c r="AE31" s="22">
        <v>1756</v>
      </c>
      <c r="AF31" s="22">
        <v>1846</v>
      </c>
      <c r="AG31" s="22">
        <v>2141</v>
      </c>
      <c r="AH31" s="22">
        <v>2401</v>
      </c>
      <c r="AI31" s="22">
        <v>2489</v>
      </c>
      <c r="AJ31" s="22">
        <v>2595</v>
      </c>
    </row>
    <row r="32" spans="1:36" ht="13.5" customHeight="1">
      <c r="A32" s="129" t="s">
        <v>99</v>
      </c>
      <c r="B32" s="139" t="s">
        <v>91</v>
      </c>
      <c r="C32" s="26">
        <v>518</v>
      </c>
      <c r="D32" s="26">
        <v>579</v>
      </c>
      <c r="E32" s="26">
        <v>602</v>
      </c>
      <c r="F32" s="26">
        <v>607</v>
      </c>
      <c r="G32" s="26">
        <v>591</v>
      </c>
      <c r="H32" s="26">
        <v>677</v>
      </c>
      <c r="I32" s="26">
        <v>758</v>
      </c>
      <c r="J32" s="26">
        <v>770</v>
      </c>
      <c r="K32" s="26">
        <v>762</v>
      </c>
      <c r="L32" s="26">
        <v>792</v>
      </c>
      <c r="M32" s="26">
        <v>827</v>
      </c>
      <c r="N32" s="26">
        <v>829</v>
      </c>
      <c r="O32" s="26">
        <v>856</v>
      </c>
      <c r="P32" s="26">
        <v>944</v>
      </c>
      <c r="Q32" s="26">
        <v>1021</v>
      </c>
      <c r="R32" s="26">
        <v>1052</v>
      </c>
      <c r="S32" s="26">
        <v>1082</v>
      </c>
      <c r="T32" s="26">
        <v>1051</v>
      </c>
      <c r="U32" s="26">
        <v>1229</v>
      </c>
      <c r="V32" s="26">
        <v>1615</v>
      </c>
      <c r="W32" s="26">
        <v>1901</v>
      </c>
      <c r="X32" s="26">
        <v>1848</v>
      </c>
      <c r="Y32" s="26">
        <v>2018</v>
      </c>
      <c r="Z32" s="26">
        <v>2305</v>
      </c>
      <c r="AA32" s="26">
        <v>2188</v>
      </c>
      <c r="AB32" s="26">
        <v>2585</v>
      </c>
      <c r="AC32" s="26">
        <v>2654</v>
      </c>
      <c r="AD32" s="26">
        <v>2656</v>
      </c>
      <c r="AE32" s="26">
        <v>2601</v>
      </c>
      <c r="AF32" s="26">
        <v>2930</v>
      </c>
      <c r="AG32" s="26">
        <v>2979</v>
      </c>
      <c r="AH32" s="26">
        <v>3197</v>
      </c>
      <c r="AI32" s="26">
        <v>3481</v>
      </c>
      <c r="AJ32" s="26">
        <v>3707</v>
      </c>
    </row>
    <row r="33" spans="1:36" ht="3.2" customHeight="1">
      <c r="A33" s="1"/>
      <c r="B33" s="1"/>
      <c r="C33" s="43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</row>
    <row r="34" spans="1:36" ht="16.149999999999999" customHeight="1">
      <c r="A34" s="131" t="s">
        <v>31</v>
      </c>
      <c r="B34" s="136" t="s">
        <v>32</v>
      </c>
      <c r="C34" s="34">
        <v>17392</v>
      </c>
      <c r="D34" s="133">
        <v>19241</v>
      </c>
      <c r="E34" s="133">
        <v>18789</v>
      </c>
      <c r="F34" s="133">
        <v>18926</v>
      </c>
      <c r="G34" s="133">
        <v>17946</v>
      </c>
      <c r="H34" s="133">
        <v>19479</v>
      </c>
      <c r="I34" s="133">
        <v>21684</v>
      </c>
      <c r="J34" s="133">
        <v>19263</v>
      </c>
      <c r="K34" s="133">
        <v>19683</v>
      </c>
      <c r="L34" s="133">
        <v>19808</v>
      </c>
      <c r="M34" s="133">
        <v>19118</v>
      </c>
      <c r="N34" s="133">
        <v>20384</v>
      </c>
      <c r="O34" s="133">
        <v>19751</v>
      </c>
      <c r="P34" s="133">
        <v>21220</v>
      </c>
      <c r="Q34" s="133">
        <v>21380</v>
      </c>
      <c r="R34" s="133">
        <v>22454</v>
      </c>
      <c r="S34" s="133">
        <v>23313</v>
      </c>
      <c r="T34" s="133">
        <v>22909</v>
      </c>
      <c r="U34" s="133">
        <v>25764</v>
      </c>
      <c r="V34" s="133">
        <v>27077</v>
      </c>
      <c r="W34" s="133">
        <v>30604</v>
      </c>
      <c r="X34" s="133">
        <v>27179</v>
      </c>
      <c r="Y34" s="133">
        <v>30491</v>
      </c>
      <c r="Z34" s="133">
        <v>33912</v>
      </c>
      <c r="AA34" s="133">
        <v>29214</v>
      </c>
      <c r="AB34" s="133">
        <v>31953</v>
      </c>
      <c r="AC34" s="133">
        <v>34650</v>
      </c>
      <c r="AD34" s="133">
        <v>35474</v>
      </c>
      <c r="AE34" s="133">
        <v>33885</v>
      </c>
      <c r="AF34" s="133">
        <v>35691</v>
      </c>
      <c r="AG34" s="133">
        <v>35384</v>
      </c>
      <c r="AH34" s="133">
        <v>40706</v>
      </c>
      <c r="AI34" s="133">
        <v>36600</v>
      </c>
      <c r="AJ34" s="133">
        <v>37895</v>
      </c>
    </row>
    <row r="35" spans="1:36">
      <c r="A35" s="57"/>
      <c r="B35" s="57"/>
      <c r="C35" s="59"/>
      <c r="D35" s="59"/>
      <c r="E35" s="59"/>
      <c r="F35" s="59"/>
      <c r="G35" s="59"/>
      <c r="H35" s="59"/>
      <c r="I35" s="59"/>
      <c r="J35" s="59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59"/>
      <c r="W35" s="59"/>
      <c r="X35" s="59"/>
      <c r="Y35" s="59"/>
      <c r="Z35" s="59"/>
      <c r="AA35" s="59"/>
      <c r="AB35" s="59"/>
      <c r="AC35" s="59"/>
      <c r="AD35" s="59"/>
      <c r="AE35" s="59"/>
      <c r="AF35" s="59"/>
      <c r="AG35" s="59"/>
    </row>
    <row r="36" spans="1:36">
      <c r="AB36" s="55"/>
      <c r="AC36" s="55"/>
      <c r="AD36" s="55"/>
      <c r="AE36" s="55"/>
      <c r="AF36" s="55"/>
      <c r="AG36" s="55"/>
    </row>
    <row r="37" spans="1:36" ht="15.75">
      <c r="A37" s="5" t="s">
        <v>118</v>
      </c>
      <c r="B37" s="56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</row>
    <row r="38" spans="1:36">
      <c r="A38" s="1" t="s">
        <v>7</v>
      </c>
      <c r="B38" s="1" t="s">
        <v>100</v>
      </c>
      <c r="C38" s="18">
        <v>1990</v>
      </c>
      <c r="D38" s="2">
        <v>1991</v>
      </c>
      <c r="E38" s="2">
        <v>1992</v>
      </c>
      <c r="F38" s="2">
        <v>1993</v>
      </c>
      <c r="G38" s="2">
        <v>1994</v>
      </c>
      <c r="H38" s="2">
        <v>1995</v>
      </c>
      <c r="I38" s="2">
        <v>1996</v>
      </c>
      <c r="J38" s="2">
        <v>1997</v>
      </c>
      <c r="K38" s="2">
        <v>1998</v>
      </c>
      <c r="L38" s="2">
        <v>1999</v>
      </c>
      <c r="M38" s="2">
        <v>2000</v>
      </c>
      <c r="N38" s="2">
        <v>2001</v>
      </c>
      <c r="O38" s="2">
        <v>2002</v>
      </c>
      <c r="P38" s="2">
        <v>2003</v>
      </c>
      <c r="Q38" s="2">
        <v>2004</v>
      </c>
      <c r="R38" s="2">
        <v>2005</v>
      </c>
      <c r="S38" s="2">
        <v>2006</v>
      </c>
      <c r="T38" s="2">
        <v>2007</v>
      </c>
      <c r="U38" s="2">
        <v>2008</v>
      </c>
      <c r="V38" s="2">
        <v>2009</v>
      </c>
      <c r="W38" s="2">
        <v>2010</v>
      </c>
      <c r="X38" s="2">
        <v>2011</v>
      </c>
      <c r="Y38" s="2">
        <v>2012</v>
      </c>
      <c r="Z38" s="2">
        <v>2013</v>
      </c>
      <c r="AA38" s="2">
        <v>2014</v>
      </c>
      <c r="AB38" s="2">
        <v>2015</v>
      </c>
      <c r="AC38" s="2">
        <v>2016</v>
      </c>
      <c r="AD38" s="2">
        <v>2017</v>
      </c>
      <c r="AE38" s="2">
        <v>2018</v>
      </c>
      <c r="AF38" s="2">
        <v>2019</v>
      </c>
      <c r="AG38" s="2">
        <v>2020</v>
      </c>
      <c r="AH38" s="2">
        <v>2021</v>
      </c>
      <c r="AI38" s="2">
        <v>2022</v>
      </c>
      <c r="AJ38" s="2">
        <v>2023</v>
      </c>
    </row>
    <row r="39" spans="1:36" ht="14.1" customHeight="1">
      <c r="A39" s="123" t="s">
        <v>95</v>
      </c>
      <c r="B39" s="136" t="s">
        <v>37</v>
      </c>
      <c r="C39" s="34">
        <v>12081</v>
      </c>
      <c r="D39" s="34">
        <v>13202</v>
      </c>
      <c r="E39" s="34">
        <v>12551</v>
      </c>
      <c r="F39" s="34">
        <v>12406</v>
      </c>
      <c r="G39" s="34">
        <v>11336</v>
      </c>
      <c r="H39" s="34">
        <v>11995</v>
      </c>
      <c r="I39" s="34">
        <v>12981</v>
      </c>
      <c r="J39" s="34">
        <v>11422</v>
      </c>
      <c r="K39" s="34">
        <v>11702</v>
      </c>
      <c r="L39" s="34">
        <v>11678</v>
      </c>
      <c r="M39" s="34">
        <v>10824</v>
      </c>
      <c r="N39" s="34">
        <v>11500</v>
      </c>
      <c r="O39" s="34">
        <v>10991</v>
      </c>
      <c r="P39" s="34">
        <v>11755</v>
      </c>
      <c r="Q39" s="34">
        <v>11665</v>
      </c>
      <c r="R39" s="34">
        <v>12201</v>
      </c>
      <c r="S39" s="34">
        <v>12323</v>
      </c>
      <c r="T39" s="34">
        <v>11329</v>
      </c>
      <c r="U39" s="34">
        <v>12570</v>
      </c>
      <c r="V39" s="34">
        <v>12678</v>
      </c>
      <c r="W39" s="34">
        <v>14015</v>
      </c>
      <c r="X39" s="34">
        <v>11512</v>
      </c>
      <c r="Y39" s="34">
        <v>12846</v>
      </c>
      <c r="Z39" s="34">
        <v>14148</v>
      </c>
      <c r="AA39" s="34">
        <v>11335</v>
      </c>
      <c r="AB39" s="34">
        <v>12609</v>
      </c>
      <c r="AC39" s="34">
        <v>13633</v>
      </c>
      <c r="AD39" s="34">
        <v>13493</v>
      </c>
      <c r="AE39" s="34">
        <v>12799</v>
      </c>
      <c r="AF39" s="34">
        <v>13226</v>
      </c>
      <c r="AG39" s="34">
        <v>12517</v>
      </c>
      <c r="AH39" s="34">
        <v>14531</v>
      </c>
      <c r="AI39" s="34">
        <v>12513</v>
      </c>
      <c r="AJ39" s="34">
        <v>12952</v>
      </c>
    </row>
    <row r="40" spans="1:36" ht="14.1" customHeight="1">
      <c r="A40" s="125" t="s">
        <v>101</v>
      </c>
      <c r="B40" s="137" t="s">
        <v>39</v>
      </c>
      <c r="C40" s="22">
        <v>232</v>
      </c>
      <c r="D40" s="22">
        <v>272</v>
      </c>
      <c r="E40" s="22">
        <v>271</v>
      </c>
      <c r="F40" s="22">
        <v>278</v>
      </c>
      <c r="G40" s="22">
        <v>254</v>
      </c>
      <c r="H40" s="22">
        <v>354</v>
      </c>
      <c r="I40" s="22">
        <v>400</v>
      </c>
      <c r="J40" s="22">
        <v>357</v>
      </c>
      <c r="K40" s="22">
        <v>375</v>
      </c>
      <c r="L40" s="22">
        <v>384</v>
      </c>
      <c r="M40" s="22">
        <v>362</v>
      </c>
      <c r="N40" s="22">
        <v>418</v>
      </c>
      <c r="O40" s="22">
        <v>407</v>
      </c>
      <c r="P40" s="22">
        <v>432</v>
      </c>
      <c r="Q40" s="22">
        <v>424</v>
      </c>
      <c r="R40" s="22">
        <v>438</v>
      </c>
      <c r="S40" s="22">
        <v>441</v>
      </c>
      <c r="T40" s="22">
        <v>424</v>
      </c>
      <c r="U40" s="22">
        <v>489</v>
      </c>
      <c r="V40" s="22">
        <v>510</v>
      </c>
      <c r="W40" s="22">
        <v>582</v>
      </c>
      <c r="X40" s="22">
        <v>507</v>
      </c>
      <c r="Y40" s="22">
        <v>585</v>
      </c>
      <c r="Z40" s="22">
        <v>659</v>
      </c>
      <c r="AA40" s="22">
        <v>547</v>
      </c>
      <c r="AB40" s="22">
        <v>621</v>
      </c>
      <c r="AC40" s="22">
        <v>833</v>
      </c>
      <c r="AD40" s="22">
        <v>835</v>
      </c>
      <c r="AE40" s="22">
        <v>795</v>
      </c>
      <c r="AF40" s="22">
        <v>826</v>
      </c>
      <c r="AG40" s="22">
        <v>797</v>
      </c>
      <c r="AH40" s="22">
        <v>927</v>
      </c>
      <c r="AI40" s="22">
        <v>782</v>
      </c>
      <c r="AJ40" s="22">
        <v>818</v>
      </c>
    </row>
    <row r="41" spans="1:36" ht="14.1" customHeight="1">
      <c r="A41" s="125" t="s">
        <v>96</v>
      </c>
      <c r="B41" s="137" t="s">
        <v>40</v>
      </c>
      <c r="C41" s="22">
        <v>2753</v>
      </c>
      <c r="D41" s="22">
        <v>3063</v>
      </c>
      <c r="E41" s="22">
        <v>3140</v>
      </c>
      <c r="F41" s="22">
        <v>3300</v>
      </c>
      <c r="G41" s="22">
        <v>3391</v>
      </c>
      <c r="H41" s="22">
        <v>3739</v>
      </c>
      <c r="I41" s="22">
        <v>4423</v>
      </c>
      <c r="J41" s="22">
        <v>3815</v>
      </c>
      <c r="K41" s="22">
        <v>3805</v>
      </c>
      <c r="L41" s="22">
        <v>3752</v>
      </c>
      <c r="M41" s="22">
        <v>3945</v>
      </c>
      <c r="N41" s="22">
        <v>4197</v>
      </c>
      <c r="O41" s="22">
        <v>4099</v>
      </c>
      <c r="P41" s="22">
        <v>4355</v>
      </c>
      <c r="Q41" s="22">
        <v>4341</v>
      </c>
      <c r="R41" s="22">
        <v>4501</v>
      </c>
      <c r="S41" s="22">
        <v>4747</v>
      </c>
      <c r="T41" s="22">
        <v>5269</v>
      </c>
      <c r="U41" s="22">
        <v>5742</v>
      </c>
      <c r="V41" s="22">
        <v>6092</v>
      </c>
      <c r="W41" s="22">
        <v>7080</v>
      </c>
      <c r="X41" s="22">
        <v>6681</v>
      </c>
      <c r="Y41" s="22">
        <v>7199</v>
      </c>
      <c r="Z41" s="22">
        <v>7782</v>
      </c>
      <c r="AA41" s="22">
        <v>7236</v>
      </c>
      <c r="AB41" s="22">
        <v>7632</v>
      </c>
      <c r="AC41" s="22">
        <v>8178</v>
      </c>
      <c r="AD41" s="22">
        <v>8616</v>
      </c>
      <c r="AE41" s="22">
        <v>8233</v>
      </c>
      <c r="AF41" s="22">
        <v>8683</v>
      </c>
      <c r="AG41" s="22">
        <v>8882</v>
      </c>
      <c r="AH41" s="22">
        <v>10114</v>
      </c>
      <c r="AI41" s="22">
        <v>9064</v>
      </c>
      <c r="AJ41" s="22">
        <v>9098</v>
      </c>
    </row>
    <row r="42" spans="1:36" ht="14.1" customHeight="1">
      <c r="A42" s="127" t="s">
        <v>97</v>
      </c>
      <c r="B42" s="138" t="s">
        <v>38</v>
      </c>
      <c r="C42" s="22">
        <v>1599</v>
      </c>
      <c r="D42" s="22">
        <v>1920</v>
      </c>
      <c r="E42" s="22">
        <v>1979</v>
      </c>
      <c r="F42" s="22">
        <v>2095</v>
      </c>
      <c r="G42" s="22">
        <v>2106</v>
      </c>
      <c r="H42" s="22">
        <v>2436</v>
      </c>
      <c r="I42" s="22">
        <v>2800</v>
      </c>
      <c r="J42" s="22">
        <v>2571</v>
      </c>
      <c r="K42" s="22">
        <v>2697</v>
      </c>
      <c r="L42" s="22">
        <v>2826</v>
      </c>
      <c r="M42" s="22">
        <v>2735</v>
      </c>
      <c r="N42" s="22">
        <v>2993</v>
      </c>
      <c r="O42" s="22">
        <v>2900</v>
      </c>
      <c r="P42" s="22">
        <v>3207</v>
      </c>
      <c r="Q42" s="22">
        <v>3353</v>
      </c>
      <c r="R42" s="22">
        <v>3654</v>
      </c>
      <c r="S42" s="22">
        <v>4007</v>
      </c>
      <c r="T42" s="22">
        <v>3963</v>
      </c>
      <c r="U42" s="22">
        <v>4725</v>
      </c>
      <c r="V42" s="22">
        <v>5097</v>
      </c>
      <c r="W42" s="22">
        <v>5991</v>
      </c>
      <c r="X42" s="22">
        <v>5377</v>
      </c>
      <c r="Y42" s="22">
        <v>6345</v>
      </c>
      <c r="Z42" s="22">
        <v>7354</v>
      </c>
      <c r="AA42" s="22">
        <v>6235</v>
      </c>
      <c r="AB42" s="22">
        <v>7122</v>
      </c>
      <c r="AC42" s="22">
        <v>7826</v>
      </c>
      <c r="AD42" s="22">
        <v>7995</v>
      </c>
      <c r="AE42" s="22">
        <v>7701</v>
      </c>
      <c r="AF42" s="22">
        <v>8180</v>
      </c>
      <c r="AG42" s="22">
        <v>8068</v>
      </c>
      <c r="AH42" s="22">
        <v>9536</v>
      </c>
      <c r="AI42" s="22">
        <v>8271</v>
      </c>
      <c r="AJ42" s="22">
        <v>8725</v>
      </c>
    </row>
    <row r="43" spans="1:36" ht="14.1" customHeight="1">
      <c r="A43" s="125" t="s">
        <v>98</v>
      </c>
      <c r="B43" s="137" t="s">
        <v>92</v>
      </c>
      <c r="C43" s="22">
        <v>21</v>
      </c>
      <c r="D43" s="22">
        <v>22</v>
      </c>
      <c r="E43" s="22">
        <v>38</v>
      </c>
      <c r="F43" s="22">
        <v>28</v>
      </c>
      <c r="G43" s="22">
        <v>38</v>
      </c>
      <c r="H43" s="22">
        <v>34</v>
      </c>
      <c r="I43" s="22">
        <v>50</v>
      </c>
      <c r="J43" s="22">
        <v>37</v>
      </c>
      <c r="K43" s="22">
        <v>45</v>
      </c>
      <c r="L43" s="22">
        <v>47</v>
      </c>
      <c r="M43" s="22">
        <v>49</v>
      </c>
      <c r="N43" s="22">
        <v>50</v>
      </c>
      <c r="O43" s="22">
        <v>81</v>
      </c>
      <c r="P43" s="22">
        <v>98</v>
      </c>
      <c r="Q43" s="22">
        <v>105</v>
      </c>
      <c r="R43" s="22">
        <v>117</v>
      </c>
      <c r="S43" s="22">
        <v>158</v>
      </c>
      <c r="T43" s="22">
        <v>332</v>
      </c>
      <c r="U43" s="22">
        <v>473</v>
      </c>
      <c r="V43" s="22">
        <v>555</v>
      </c>
      <c r="W43" s="22">
        <v>484</v>
      </c>
      <c r="X43" s="22">
        <v>693</v>
      </c>
      <c r="Y43" s="22">
        <v>906</v>
      </c>
      <c r="Z43" s="22">
        <v>999</v>
      </c>
      <c r="AA43" s="22">
        <v>984</v>
      </c>
      <c r="AB43" s="22">
        <v>661</v>
      </c>
      <c r="AC43" s="22">
        <v>802</v>
      </c>
      <c r="AD43" s="22">
        <v>1158</v>
      </c>
      <c r="AE43" s="22">
        <v>1044</v>
      </c>
      <c r="AF43" s="22">
        <v>1126</v>
      </c>
      <c r="AG43" s="22">
        <v>1420</v>
      </c>
      <c r="AH43" s="22">
        <v>1710</v>
      </c>
      <c r="AI43" s="22">
        <v>1817</v>
      </c>
      <c r="AJ43" s="22">
        <v>1940</v>
      </c>
    </row>
    <row r="44" spans="1:36" ht="14.1" customHeight="1">
      <c r="A44" s="129" t="s">
        <v>99</v>
      </c>
      <c r="B44" s="139" t="s">
        <v>91</v>
      </c>
      <c r="C44" s="26">
        <v>0</v>
      </c>
      <c r="D44" s="26">
        <v>0</v>
      </c>
      <c r="E44" s="26">
        <v>0</v>
      </c>
      <c r="F44" s="26">
        <v>0</v>
      </c>
      <c r="G44" s="26">
        <v>0</v>
      </c>
      <c r="H44" s="26">
        <v>46</v>
      </c>
      <c r="I44" s="26">
        <v>118</v>
      </c>
      <c r="J44" s="26">
        <v>140</v>
      </c>
      <c r="K44" s="26">
        <v>140</v>
      </c>
      <c r="L44" s="26">
        <v>126</v>
      </c>
      <c r="M44" s="26">
        <v>113</v>
      </c>
      <c r="N44" s="26">
        <v>102</v>
      </c>
      <c r="O44" s="26">
        <v>112</v>
      </c>
      <c r="P44" s="26">
        <v>156</v>
      </c>
      <c r="Q44" s="26">
        <v>175</v>
      </c>
      <c r="R44" s="26">
        <v>172</v>
      </c>
      <c r="S44" s="26">
        <v>148</v>
      </c>
      <c r="T44" s="26">
        <v>141</v>
      </c>
      <c r="U44" s="26">
        <v>292</v>
      </c>
      <c r="V44" s="26">
        <v>585</v>
      </c>
      <c r="W44" s="26">
        <v>772</v>
      </c>
      <c r="X44" s="26">
        <v>809</v>
      </c>
      <c r="Y44" s="26">
        <v>977</v>
      </c>
      <c r="Z44" s="26">
        <v>1192</v>
      </c>
      <c r="AA44" s="26">
        <v>1102</v>
      </c>
      <c r="AB44" s="26">
        <v>1343</v>
      </c>
      <c r="AC44" s="26">
        <v>1423</v>
      </c>
      <c r="AD44" s="26">
        <v>1412</v>
      </c>
      <c r="AE44" s="26">
        <v>1348</v>
      </c>
      <c r="AF44" s="26">
        <v>1600</v>
      </c>
      <c r="AG44" s="26">
        <v>1670</v>
      </c>
      <c r="AH44" s="26">
        <v>1802</v>
      </c>
      <c r="AI44" s="26">
        <v>2180</v>
      </c>
      <c r="AJ44" s="26">
        <v>2355</v>
      </c>
    </row>
    <row r="45" spans="1:36" ht="3.2" customHeight="1">
      <c r="A45" s="1"/>
      <c r="B45" s="1"/>
      <c r="C45" s="43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</row>
    <row r="46" spans="1:36" ht="16.149999999999999" customHeight="1">
      <c r="A46" s="131" t="s">
        <v>31</v>
      </c>
      <c r="B46" s="136" t="s">
        <v>102</v>
      </c>
      <c r="C46" s="34">
        <v>16686</v>
      </c>
      <c r="D46" s="133">
        <v>18479</v>
      </c>
      <c r="E46" s="133">
        <v>17979</v>
      </c>
      <c r="F46" s="133">
        <v>18107</v>
      </c>
      <c r="G46" s="133">
        <v>17125</v>
      </c>
      <c r="H46" s="133">
        <v>18604</v>
      </c>
      <c r="I46" s="133">
        <v>20772</v>
      </c>
      <c r="J46" s="133">
        <v>18342</v>
      </c>
      <c r="K46" s="133">
        <v>18764</v>
      </c>
      <c r="L46" s="133">
        <v>18813</v>
      </c>
      <c r="M46" s="133">
        <v>18028</v>
      </c>
      <c r="N46" s="133">
        <v>19260</v>
      </c>
      <c r="O46" s="133">
        <v>18590</v>
      </c>
      <c r="P46" s="133">
        <v>20003</v>
      </c>
      <c r="Q46" s="133">
        <v>20063</v>
      </c>
      <c r="R46" s="133">
        <v>21083</v>
      </c>
      <c r="S46" s="133">
        <v>21824</v>
      </c>
      <c r="T46" s="133">
        <v>21458</v>
      </c>
      <c r="U46" s="133">
        <v>24291</v>
      </c>
      <c r="V46" s="133">
        <v>25517</v>
      </c>
      <c r="W46" s="133">
        <v>28924</v>
      </c>
      <c r="X46" s="133">
        <v>25579</v>
      </c>
      <c r="Y46" s="133">
        <v>28858</v>
      </c>
      <c r="Z46" s="133">
        <v>32134</v>
      </c>
      <c r="AA46" s="133">
        <v>27439</v>
      </c>
      <c r="AB46" s="133">
        <v>29988</v>
      </c>
      <c r="AC46" s="133">
        <v>32695</v>
      </c>
      <c r="AD46" s="133">
        <v>33509</v>
      </c>
      <c r="AE46" s="133">
        <v>31920</v>
      </c>
      <c r="AF46" s="133">
        <v>33641</v>
      </c>
      <c r="AG46" s="133">
        <v>33354</v>
      </c>
      <c r="AH46" s="133">
        <v>38620</v>
      </c>
      <c r="AI46" s="133">
        <v>34627</v>
      </c>
      <c r="AJ46" s="133">
        <v>35888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9" orientation="landscape" r:id="rId1"/>
  <headerFooter alignWithMargins="0">
    <oddHeader>&amp;LSchweizerische Holzenergiestatistik EJ2023
&amp;C&amp;"Arial,Fett"&amp;12Bruttoverbrauch Holz und Nutzenergie nach Verbrauchergruppen&amp;"Arial,Standard"
&amp;"Arial,Fett"&amp;10(in TJ, effektive Jahreswerte)&amp;R&amp;"Arial,Standard"Tabelle M</oddHeader>
    <oddFooter>&amp;R24.06.2024</oddFooter>
  </headerFooter>
  <customProperties>
    <customPr name="EpmWorksheetKeyString_GUID" r:id="rId2"/>
  </customPropertie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29">
    <pageSetUpPr fitToPage="1"/>
  </sheetPr>
  <dimension ref="A1:O35"/>
  <sheetViews>
    <sheetView view="pageLayout" topLeftCell="A10" zoomScale="80" zoomScaleNormal="80" zoomScalePageLayoutView="80" workbookViewId="0">
      <selection activeCell="C2" sqref="C2:O26"/>
    </sheetView>
  </sheetViews>
  <sheetFormatPr baseColWidth="10" defaultColWidth="11.42578125" defaultRowHeight="18" customHeight="1"/>
  <cols>
    <col min="1" max="1" width="5.28515625" style="17" customWidth="1"/>
    <col min="2" max="2" width="34.42578125" style="17" customWidth="1"/>
    <col min="3" max="3" width="14" style="55" customWidth="1"/>
    <col min="4" max="15" width="8.7109375" style="17" customWidth="1"/>
    <col min="16" max="16384" width="11.42578125" style="17"/>
  </cols>
  <sheetData>
    <row r="1" spans="1:15" ht="18.75" customHeight="1">
      <c r="A1" s="1" t="s">
        <v>7</v>
      </c>
      <c r="B1" s="1" t="s">
        <v>8</v>
      </c>
      <c r="C1" s="190" t="str">
        <f>"Endenergie"</f>
        <v>Endenergie</v>
      </c>
      <c r="D1" s="294" t="s">
        <v>37</v>
      </c>
      <c r="E1" s="294"/>
      <c r="F1" s="294" t="s">
        <v>39</v>
      </c>
      <c r="G1" s="294"/>
      <c r="H1" s="294" t="s">
        <v>40</v>
      </c>
      <c r="I1" s="294"/>
      <c r="J1" s="294" t="s">
        <v>38</v>
      </c>
      <c r="K1" s="294"/>
      <c r="L1" s="294" t="s">
        <v>92</v>
      </c>
      <c r="M1" s="294"/>
      <c r="N1" s="294" t="s">
        <v>91</v>
      </c>
      <c r="O1" s="294"/>
    </row>
    <row r="2" spans="1:15" ht="14.1" customHeight="1">
      <c r="A2" s="93">
        <v>1</v>
      </c>
      <c r="B2" s="94" t="s">
        <v>9</v>
      </c>
      <c r="C2" s="191">
        <v>40</v>
      </c>
      <c r="D2" s="95">
        <v>0.8</v>
      </c>
      <c r="E2" s="140">
        <v>32</v>
      </c>
      <c r="F2" s="95">
        <v>0</v>
      </c>
      <c r="G2" s="140">
        <v>0</v>
      </c>
      <c r="H2" s="95">
        <v>0</v>
      </c>
      <c r="I2" s="140">
        <v>0</v>
      </c>
      <c r="J2" s="95">
        <v>0.2</v>
      </c>
      <c r="K2" s="140">
        <v>8</v>
      </c>
      <c r="L2" s="95">
        <v>0</v>
      </c>
      <c r="M2" s="140">
        <v>0</v>
      </c>
      <c r="N2" s="95">
        <v>0</v>
      </c>
      <c r="O2" s="140">
        <v>0</v>
      </c>
    </row>
    <row r="3" spans="1:15" ht="14.1" customHeight="1">
      <c r="A3" s="35">
        <v>2</v>
      </c>
      <c r="B3" s="96" t="s">
        <v>10</v>
      </c>
      <c r="C3" s="21">
        <v>569</v>
      </c>
      <c r="D3" s="97">
        <v>0.8</v>
      </c>
      <c r="E3" s="141">
        <v>455</v>
      </c>
      <c r="F3" s="97">
        <v>0</v>
      </c>
      <c r="G3" s="141">
        <v>0</v>
      </c>
      <c r="H3" s="97">
        <v>0</v>
      </c>
      <c r="I3" s="141">
        <v>0</v>
      </c>
      <c r="J3" s="97">
        <v>0.2</v>
      </c>
      <c r="K3" s="141">
        <v>114</v>
      </c>
      <c r="L3" s="97">
        <v>0</v>
      </c>
      <c r="M3" s="141">
        <v>0</v>
      </c>
      <c r="N3" s="97">
        <v>0</v>
      </c>
      <c r="O3" s="141">
        <v>0</v>
      </c>
    </row>
    <row r="4" spans="1:15" ht="14.1" customHeight="1">
      <c r="A4" s="35">
        <v>3</v>
      </c>
      <c r="B4" s="96" t="s">
        <v>11</v>
      </c>
      <c r="C4" s="21">
        <v>2551</v>
      </c>
      <c r="D4" s="97">
        <v>0.8</v>
      </c>
      <c r="E4" s="141">
        <v>2041</v>
      </c>
      <c r="F4" s="97">
        <v>0</v>
      </c>
      <c r="G4" s="141">
        <v>0</v>
      </c>
      <c r="H4" s="97">
        <v>0</v>
      </c>
      <c r="I4" s="141">
        <v>0</v>
      </c>
      <c r="J4" s="97">
        <v>0.2</v>
      </c>
      <c r="K4" s="141">
        <v>510</v>
      </c>
      <c r="L4" s="97">
        <v>0</v>
      </c>
      <c r="M4" s="141">
        <v>0</v>
      </c>
      <c r="N4" s="97">
        <v>0</v>
      </c>
      <c r="O4" s="141">
        <v>0</v>
      </c>
    </row>
    <row r="5" spans="1:15" ht="14.1" customHeight="1">
      <c r="A5" s="35" t="s">
        <v>68</v>
      </c>
      <c r="B5" s="96" t="s">
        <v>12</v>
      </c>
      <c r="C5" s="21">
        <v>72</v>
      </c>
      <c r="D5" s="97">
        <v>0.8</v>
      </c>
      <c r="E5" s="141">
        <v>58</v>
      </c>
      <c r="F5" s="97">
        <v>0</v>
      </c>
      <c r="G5" s="141">
        <v>0</v>
      </c>
      <c r="H5" s="97">
        <v>0</v>
      </c>
      <c r="I5" s="141">
        <v>0</v>
      </c>
      <c r="J5" s="97">
        <v>0.2</v>
      </c>
      <c r="K5" s="141">
        <v>14</v>
      </c>
      <c r="L5" s="97">
        <v>0</v>
      </c>
      <c r="M5" s="141">
        <v>0</v>
      </c>
      <c r="N5" s="97">
        <v>0</v>
      </c>
      <c r="O5" s="141">
        <v>0</v>
      </c>
    </row>
    <row r="6" spans="1:15" ht="14.1" customHeight="1">
      <c r="A6" s="35" t="s">
        <v>67</v>
      </c>
      <c r="B6" s="98" t="s">
        <v>223</v>
      </c>
      <c r="C6" s="21">
        <v>170</v>
      </c>
      <c r="D6" s="97">
        <v>0.8</v>
      </c>
      <c r="E6" s="141">
        <v>136</v>
      </c>
      <c r="F6" s="97">
        <v>0</v>
      </c>
      <c r="G6" s="141">
        <v>0</v>
      </c>
      <c r="H6" s="97">
        <v>0</v>
      </c>
      <c r="I6" s="141">
        <v>0</v>
      </c>
      <c r="J6" s="97">
        <v>0.2</v>
      </c>
      <c r="K6" s="141">
        <v>34</v>
      </c>
      <c r="L6" s="97">
        <v>0</v>
      </c>
      <c r="M6" s="141">
        <v>0</v>
      </c>
      <c r="N6" s="97">
        <v>0</v>
      </c>
      <c r="O6" s="141">
        <v>0</v>
      </c>
    </row>
    <row r="7" spans="1:15" ht="14.1" customHeight="1">
      <c r="A7" s="35">
        <v>5</v>
      </c>
      <c r="B7" s="96" t="s">
        <v>13</v>
      </c>
      <c r="C7" s="21">
        <v>2918</v>
      </c>
      <c r="D7" s="97">
        <v>0.8</v>
      </c>
      <c r="E7" s="141">
        <v>2334</v>
      </c>
      <c r="F7" s="97">
        <v>0</v>
      </c>
      <c r="G7" s="141">
        <v>0</v>
      </c>
      <c r="H7" s="97">
        <v>0</v>
      </c>
      <c r="I7" s="141">
        <v>0</v>
      </c>
      <c r="J7" s="97">
        <v>0.2</v>
      </c>
      <c r="K7" s="141">
        <v>584</v>
      </c>
      <c r="L7" s="97">
        <v>0</v>
      </c>
      <c r="M7" s="141">
        <v>0</v>
      </c>
      <c r="N7" s="97">
        <v>0</v>
      </c>
      <c r="O7" s="141">
        <v>0</v>
      </c>
    </row>
    <row r="8" spans="1:15" ht="14.1" customHeight="1">
      <c r="A8" s="35">
        <v>6</v>
      </c>
      <c r="B8" s="96" t="s">
        <v>14</v>
      </c>
      <c r="C8" s="21">
        <v>293</v>
      </c>
      <c r="D8" s="97">
        <v>1</v>
      </c>
      <c r="E8" s="141">
        <v>293</v>
      </c>
      <c r="F8" s="97">
        <v>0</v>
      </c>
      <c r="G8" s="141">
        <v>0</v>
      </c>
      <c r="H8" s="97">
        <v>0</v>
      </c>
      <c r="I8" s="141">
        <v>0</v>
      </c>
      <c r="J8" s="97">
        <v>0</v>
      </c>
      <c r="K8" s="141">
        <v>0</v>
      </c>
      <c r="L8" s="97">
        <v>0</v>
      </c>
      <c r="M8" s="141">
        <v>0</v>
      </c>
      <c r="N8" s="97">
        <v>0</v>
      </c>
      <c r="O8" s="141">
        <v>0</v>
      </c>
    </row>
    <row r="9" spans="1:15" ht="14.1" customHeight="1">
      <c r="A9" s="35">
        <v>7</v>
      </c>
      <c r="B9" s="96" t="s">
        <v>15</v>
      </c>
      <c r="C9" s="21">
        <v>296</v>
      </c>
      <c r="D9" s="97">
        <v>1</v>
      </c>
      <c r="E9" s="141">
        <v>296</v>
      </c>
      <c r="F9" s="97">
        <v>0</v>
      </c>
      <c r="G9" s="141">
        <v>0</v>
      </c>
      <c r="H9" s="97">
        <v>0</v>
      </c>
      <c r="I9" s="141">
        <v>0</v>
      </c>
      <c r="J9" s="97">
        <v>0</v>
      </c>
      <c r="K9" s="141">
        <v>0</v>
      </c>
      <c r="L9" s="97">
        <v>0</v>
      </c>
      <c r="M9" s="141">
        <v>0</v>
      </c>
      <c r="N9" s="97">
        <v>0</v>
      </c>
      <c r="O9" s="141">
        <v>0</v>
      </c>
    </row>
    <row r="10" spans="1:15" ht="14.1" customHeight="1">
      <c r="A10" s="35">
        <v>8</v>
      </c>
      <c r="B10" s="98" t="s">
        <v>71</v>
      </c>
      <c r="C10" s="21">
        <v>1822</v>
      </c>
      <c r="D10" s="97">
        <v>0.88</v>
      </c>
      <c r="E10" s="141">
        <v>1603</v>
      </c>
      <c r="F10" s="97">
        <v>0.05</v>
      </c>
      <c r="G10" s="141">
        <v>91</v>
      </c>
      <c r="H10" s="97">
        <v>0.03</v>
      </c>
      <c r="I10" s="141">
        <v>55</v>
      </c>
      <c r="J10" s="97">
        <v>0.04</v>
      </c>
      <c r="K10" s="141">
        <v>73</v>
      </c>
      <c r="L10" s="97">
        <v>0</v>
      </c>
      <c r="M10" s="141">
        <v>0</v>
      </c>
      <c r="N10" s="97">
        <v>0</v>
      </c>
      <c r="O10" s="141">
        <v>0</v>
      </c>
    </row>
    <row r="11" spans="1:15" ht="14.1" customHeight="1">
      <c r="A11" s="35">
        <v>9</v>
      </c>
      <c r="B11" s="96" t="s">
        <v>72</v>
      </c>
      <c r="C11" s="21">
        <v>213</v>
      </c>
      <c r="D11" s="97">
        <v>0.3</v>
      </c>
      <c r="E11" s="141">
        <v>64</v>
      </c>
      <c r="F11" s="97">
        <v>0.1</v>
      </c>
      <c r="G11" s="141">
        <v>21</v>
      </c>
      <c r="H11" s="97">
        <v>0.4</v>
      </c>
      <c r="I11" s="141">
        <v>85</v>
      </c>
      <c r="J11" s="97">
        <v>0.2</v>
      </c>
      <c r="K11" s="141">
        <v>43</v>
      </c>
      <c r="L11" s="97">
        <v>0</v>
      </c>
      <c r="M11" s="141">
        <v>0</v>
      </c>
      <c r="N11" s="97">
        <v>0</v>
      </c>
      <c r="O11" s="141">
        <v>0</v>
      </c>
    </row>
    <row r="12" spans="1:15" ht="14.1" customHeight="1">
      <c r="A12" s="35">
        <v>10</v>
      </c>
      <c r="B12" s="96" t="s">
        <v>16</v>
      </c>
      <c r="C12" s="21">
        <v>22</v>
      </c>
      <c r="D12" s="97">
        <v>0.87</v>
      </c>
      <c r="E12" s="141">
        <v>19</v>
      </c>
      <c r="F12" s="97">
        <v>0.05</v>
      </c>
      <c r="G12" s="141">
        <v>1</v>
      </c>
      <c r="H12" s="97">
        <v>0.08</v>
      </c>
      <c r="I12" s="141">
        <v>2</v>
      </c>
      <c r="J12" s="97">
        <v>0</v>
      </c>
      <c r="K12" s="141">
        <v>0</v>
      </c>
      <c r="L12" s="97">
        <v>0</v>
      </c>
      <c r="M12" s="141">
        <v>0</v>
      </c>
      <c r="N12" s="97">
        <v>0</v>
      </c>
      <c r="O12" s="141">
        <v>0</v>
      </c>
    </row>
    <row r="13" spans="1:15" ht="14.1" customHeight="1">
      <c r="A13" s="35" t="s">
        <v>70</v>
      </c>
      <c r="B13" s="96" t="s">
        <v>73</v>
      </c>
      <c r="C13" s="21">
        <v>449</v>
      </c>
      <c r="D13" s="97">
        <v>0.65700000000000003</v>
      </c>
      <c r="E13" s="141">
        <v>295</v>
      </c>
      <c r="F13" s="97">
        <v>0.30499999999999999</v>
      </c>
      <c r="G13" s="141">
        <v>137</v>
      </c>
      <c r="H13" s="97">
        <v>3.7999999999999999E-2</v>
      </c>
      <c r="I13" s="141">
        <v>17</v>
      </c>
      <c r="J13" s="97">
        <v>0</v>
      </c>
      <c r="K13" s="141">
        <v>0</v>
      </c>
      <c r="L13" s="97">
        <v>0</v>
      </c>
      <c r="M13" s="141">
        <v>0</v>
      </c>
      <c r="N13" s="97">
        <v>0</v>
      </c>
      <c r="O13" s="141">
        <v>0</v>
      </c>
    </row>
    <row r="14" spans="1:15" ht="14.1" customHeight="1">
      <c r="A14" s="35" t="s">
        <v>69</v>
      </c>
      <c r="B14" s="96" t="s">
        <v>222</v>
      </c>
      <c r="C14" s="21">
        <v>2825</v>
      </c>
      <c r="D14" s="97">
        <v>0.998</v>
      </c>
      <c r="E14" s="141">
        <v>2818</v>
      </c>
      <c r="F14" s="97">
        <v>0</v>
      </c>
      <c r="G14" s="141">
        <v>0</v>
      </c>
      <c r="H14" s="97">
        <v>0</v>
      </c>
      <c r="I14" s="141">
        <v>0</v>
      </c>
      <c r="J14" s="97">
        <v>2E-3</v>
      </c>
      <c r="K14" s="141">
        <v>7</v>
      </c>
      <c r="L14" s="97">
        <v>0</v>
      </c>
      <c r="M14" s="141">
        <v>0</v>
      </c>
      <c r="N14" s="97">
        <v>0</v>
      </c>
      <c r="O14" s="141">
        <v>0</v>
      </c>
    </row>
    <row r="15" spans="1:15" ht="25.15" customHeight="1">
      <c r="A15" s="35" t="s">
        <v>85</v>
      </c>
      <c r="B15" s="96" t="s">
        <v>74</v>
      </c>
      <c r="C15" s="21">
        <v>3456</v>
      </c>
      <c r="D15" s="97">
        <v>0.505</v>
      </c>
      <c r="E15" s="141">
        <v>1746</v>
      </c>
      <c r="F15" s="97">
        <v>5.8000000000000003E-2</v>
      </c>
      <c r="G15" s="141">
        <v>199</v>
      </c>
      <c r="H15" s="97">
        <v>0.111</v>
      </c>
      <c r="I15" s="141">
        <v>385</v>
      </c>
      <c r="J15" s="97">
        <v>0.32600000000000001</v>
      </c>
      <c r="K15" s="141">
        <v>1126</v>
      </c>
      <c r="L15" s="97">
        <v>0</v>
      </c>
      <c r="M15" s="141">
        <v>0</v>
      </c>
      <c r="N15" s="97">
        <v>0</v>
      </c>
      <c r="O15" s="141">
        <v>0</v>
      </c>
    </row>
    <row r="16" spans="1:15" ht="13.5" customHeight="1">
      <c r="A16" s="35" t="s">
        <v>86</v>
      </c>
      <c r="B16" s="96" t="s">
        <v>224</v>
      </c>
      <c r="C16" s="21">
        <v>2128</v>
      </c>
      <c r="D16" s="97">
        <v>0.505</v>
      </c>
      <c r="E16" s="141">
        <v>1075</v>
      </c>
      <c r="F16" s="97">
        <v>5.8000000000000003E-2</v>
      </c>
      <c r="G16" s="141">
        <v>123</v>
      </c>
      <c r="H16" s="97">
        <v>0.111</v>
      </c>
      <c r="I16" s="141">
        <v>237</v>
      </c>
      <c r="J16" s="97">
        <v>0.32600000000000001</v>
      </c>
      <c r="K16" s="141">
        <v>693</v>
      </c>
      <c r="L16" s="97">
        <v>0</v>
      </c>
      <c r="M16" s="141">
        <v>0</v>
      </c>
      <c r="N16" s="97">
        <v>0</v>
      </c>
      <c r="O16" s="141">
        <v>0</v>
      </c>
    </row>
    <row r="17" spans="1:15" ht="25.15" customHeight="1">
      <c r="A17" s="35">
        <v>13</v>
      </c>
      <c r="B17" s="96" t="s">
        <v>75</v>
      </c>
      <c r="C17" s="21">
        <v>1377</v>
      </c>
      <c r="D17" s="97">
        <v>0.28599999999999998</v>
      </c>
      <c r="E17" s="141">
        <v>393</v>
      </c>
      <c r="F17" s="97">
        <v>0</v>
      </c>
      <c r="G17" s="141">
        <v>0</v>
      </c>
      <c r="H17" s="97">
        <v>0.65</v>
      </c>
      <c r="I17" s="141">
        <v>895</v>
      </c>
      <c r="J17" s="97">
        <v>6.5000000000000002E-2</v>
      </c>
      <c r="K17" s="141">
        <v>89</v>
      </c>
      <c r="L17" s="97">
        <v>0</v>
      </c>
      <c r="M17" s="141">
        <v>0</v>
      </c>
      <c r="N17" s="97">
        <v>0</v>
      </c>
      <c r="O17" s="141">
        <v>0</v>
      </c>
    </row>
    <row r="18" spans="1:15" ht="25.15" customHeight="1">
      <c r="A18" s="35" t="s">
        <v>87</v>
      </c>
      <c r="B18" s="96" t="s">
        <v>17</v>
      </c>
      <c r="C18" s="21">
        <v>1851</v>
      </c>
      <c r="D18" s="97">
        <v>0.16</v>
      </c>
      <c r="E18" s="141">
        <v>295</v>
      </c>
      <c r="F18" s="97">
        <v>1.4999999999999999E-2</v>
      </c>
      <c r="G18" s="141">
        <v>28</v>
      </c>
      <c r="H18" s="97">
        <v>9.5000000000000001E-2</v>
      </c>
      <c r="I18" s="141">
        <v>175</v>
      </c>
      <c r="J18" s="97">
        <v>0.73099999999999998</v>
      </c>
      <c r="K18" s="141">
        <v>1353</v>
      </c>
      <c r="L18" s="97">
        <v>0</v>
      </c>
      <c r="M18" s="141">
        <v>0</v>
      </c>
      <c r="N18" s="97">
        <v>0</v>
      </c>
      <c r="O18" s="141">
        <v>0</v>
      </c>
    </row>
    <row r="19" spans="1:15" ht="13.5" customHeight="1">
      <c r="A19" s="35" t="s">
        <v>88</v>
      </c>
      <c r="B19" s="96" t="s">
        <v>225</v>
      </c>
      <c r="C19" s="21">
        <v>419</v>
      </c>
      <c r="D19" s="97">
        <v>0.16</v>
      </c>
      <c r="E19" s="141">
        <v>67</v>
      </c>
      <c r="F19" s="97">
        <v>1.4999999999999999E-2</v>
      </c>
      <c r="G19" s="141">
        <v>6</v>
      </c>
      <c r="H19" s="97">
        <v>9.5000000000000001E-2</v>
      </c>
      <c r="I19" s="141">
        <v>40</v>
      </c>
      <c r="J19" s="97">
        <v>0.73099999999999998</v>
      </c>
      <c r="K19" s="141">
        <v>306</v>
      </c>
      <c r="L19" s="97">
        <v>0</v>
      </c>
      <c r="M19" s="141">
        <v>0</v>
      </c>
      <c r="N19" s="97">
        <v>0</v>
      </c>
      <c r="O19" s="141">
        <v>0</v>
      </c>
    </row>
    <row r="20" spans="1:15" ht="25.15" customHeight="1">
      <c r="A20" s="35">
        <v>15</v>
      </c>
      <c r="B20" s="96" t="s">
        <v>18</v>
      </c>
      <c r="C20" s="21">
        <v>560</v>
      </c>
      <c r="D20" s="97">
        <v>0.13100000000000001</v>
      </c>
      <c r="E20" s="141">
        <v>74</v>
      </c>
      <c r="F20" s="97">
        <v>0</v>
      </c>
      <c r="G20" s="141">
        <v>0</v>
      </c>
      <c r="H20" s="97">
        <v>0.82799999999999996</v>
      </c>
      <c r="I20" s="141">
        <v>463</v>
      </c>
      <c r="J20" s="97">
        <v>0.04</v>
      </c>
      <c r="K20" s="141">
        <v>23</v>
      </c>
      <c r="L20" s="97">
        <v>0</v>
      </c>
      <c r="M20" s="141">
        <v>0</v>
      </c>
      <c r="N20" s="97">
        <v>0</v>
      </c>
      <c r="O20" s="141">
        <v>0</v>
      </c>
    </row>
    <row r="21" spans="1:15" ht="25.15" customHeight="1">
      <c r="A21" s="35" t="s">
        <v>89</v>
      </c>
      <c r="B21" s="96" t="s">
        <v>19</v>
      </c>
      <c r="C21" s="21">
        <v>7730</v>
      </c>
      <c r="D21" s="97">
        <v>0.28899999999999998</v>
      </c>
      <c r="E21" s="141">
        <v>2232</v>
      </c>
      <c r="F21" s="97">
        <v>4.3999999999999997E-2</v>
      </c>
      <c r="G21" s="141">
        <v>339</v>
      </c>
      <c r="H21" s="97">
        <v>0.09</v>
      </c>
      <c r="I21" s="141">
        <v>699</v>
      </c>
      <c r="J21" s="97">
        <v>0.57699999999999996</v>
      </c>
      <c r="K21" s="141">
        <v>4460</v>
      </c>
      <c r="L21" s="97">
        <v>0</v>
      </c>
      <c r="M21" s="141">
        <v>0</v>
      </c>
      <c r="N21" s="97">
        <v>0</v>
      </c>
      <c r="O21" s="141">
        <v>0</v>
      </c>
    </row>
    <row r="22" spans="1:15" ht="13.5" customHeight="1">
      <c r="A22" s="35" t="s">
        <v>90</v>
      </c>
      <c r="B22" s="96" t="s">
        <v>226</v>
      </c>
      <c r="C22" s="21">
        <v>429</v>
      </c>
      <c r="D22" s="97">
        <v>0.28899999999999998</v>
      </c>
      <c r="E22" s="141">
        <v>124</v>
      </c>
      <c r="F22" s="97">
        <v>4.3999999999999997E-2</v>
      </c>
      <c r="G22" s="141">
        <v>19</v>
      </c>
      <c r="H22" s="97">
        <v>0.09</v>
      </c>
      <c r="I22" s="141">
        <v>39</v>
      </c>
      <c r="J22" s="97">
        <v>0.57699999999999996</v>
      </c>
      <c r="K22" s="141">
        <v>247</v>
      </c>
      <c r="L22" s="97">
        <v>0</v>
      </c>
      <c r="M22" s="141">
        <v>0</v>
      </c>
      <c r="N22" s="97">
        <v>0</v>
      </c>
      <c r="O22" s="141">
        <v>0</v>
      </c>
    </row>
    <row r="23" spans="1:15" ht="25.15" customHeight="1">
      <c r="A23" s="35">
        <v>17</v>
      </c>
      <c r="B23" s="96" t="s">
        <v>20</v>
      </c>
      <c r="C23" s="21">
        <v>2413</v>
      </c>
      <c r="D23" s="97">
        <v>0.13700000000000001</v>
      </c>
      <c r="E23" s="141">
        <v>331</v>
      </c>
      <c r="F23" s="97">
        <v>4.0000000000000001E-3</v>
      </c>
      <c r="G23" s="141">
        <v>10</v>
      </c>
      <c r="H23" s="97">
        <v>0.76</v>
      </c>
      <c r="I23" s="141">
        <v>1834</v>
      </c>
      <c r="J23" s="97">
        <v>9.9000000000000005E-2</v>
      </c>
      <c r="K23" s="141">
        <v>238</v>
      </c>
      <c r="L23" s="97">
        <v>0</v>
      </c>
      <c r="M23" s="141">
        <v>0</v>
      </c>
      <c r="N23" s="97">
        <v>0</v>
      </c>
      <c r="O23" s="141">
        <v>0</v>
      </c>
    </row>
    <row r="24" spans="1:15" ht="14.1" customHeight="1">
      <c r="A24" s="35">
        <v>18</v>
      </c>
      <c r="B24" s="96" t="s">
        <v>21</v>
      </c>
      <c r="C24" s="21">
        <v>7724</v>
      </c>
      <c r="D24" s="97">
        <v>6.4000000000000001E-2</v>
      </c>
      <c r="E24" s="141">
        <v>493</v>
      </c>
      <c r="F24" s="97">
        <v>2E-3</v>
      </c>
      <c r="G24" s="141">
        <v>12</v>
      </c>
      <c r="H24" s="97">
        <v>0.29399999999999998</v>
      </c>
      <c r="I24" s="141">
        <v>2274</v>
      </c>
      <c r="J24" s="97">
        <v>4.2000000000000003E-2</v>
      </c>
      <c r="K24" s="141">
        <v>323</v>
      </c>
      <c r="L24" s="97">
        <v>0.25900000000000001</v>
      </c>
      <c r="M24" s="141">
        <v>2002</v>
      </c>
      <c r="N24" s="97">
        <v>0.33900000000000002</v>
      </c>
      <c r="O24" s="141">
        <v>2620</v>
      </c>
    </row>
    <row r="25" spans="1:15" ht="14.1" customHeight="1">
      <c r="A25" s="35">
        <v>19</v>
      </c>
      <c r="B25" s="96" t="s">
        <v>22</v>
      </c>
      <c r="C25" s="21">
        <v>9265</v>
      </c>
      <c r="D25" s="97">
        <v>4.5999999999999999E-2</v>
      </c>
      <c r="E25" s="141">
        <v>423</v>
      </c>
      <c r="F25" s="97">
        <v>5.0000000000000001E-3</v>
      </c>
      <c r="G25" s="141">
        <v>47</v>
      </c>
      <c r="H25" s="97">
        <v>0.629</v>
      </c>
      <c r="I25" s="141">
        <v>5829</v>
      </c>
      <c r="J25" s="97">
        <v>0.09</v>
      </c>
      <c r="K25" s="141">
        <v>832</v>
      </c>
      <c r="L25" s="97">
        <v>0.113</v>
      </c>
      <c r="M25" s="141">
        <v>1045</v>
      </c>
      <c r="N25" s="97">
        <v>0.11799999999999999</v>
      </c>
      <c r="O25" s="141">
        <v>1089</v>
      </c>
    </row>
    <row r="26" spans="1:15" ht="14.1" customHeight="1">
      <c r="A26" s="37">
        <v>20</v>
      </c>
      <c r="B26" s="99" t="s">
        <v>227</v>
      </c>
      <c r="C26" s="25">
        <v>4013</v>
      </c>
      <c r="D26" s="100">
        <v>0</v>
      </c>
      <c r="E26" s="142">
        <v>0</v>
      </c>
      <c r="F26" s="100">
        <v>0</v>
      </c>
      <c r="G26" s="142">
        <v>0</v>
      </c>
      <c r="H26" s="100">
        <v>0</v>
      </c>
      <c r="I26" s="142">
        <v>0</v>
      </c>
      <c r="J26" s="100">
        <v>0</v>
      </c>
      <c r="K26" s="142">
        <v>0</v>
      </c>
      <c r="L26" s="100">
        <v>0.32600000000000001</v>
      </c>
      <c r="M26" s="142">
        <v>1309</v>
      </c>
      <c r="N26" s="100">
        <v>0.67400000000000004</v>
      </c>
      <c r="O26" s="142">
        <v>2704</v>
      </c>
    </row>
    <row r="27" spans="1:15" ht="3.2" customHeight="1">
      <c r="A27" s="101"/>
      <c r="B27" s="102"/>
      <c r="C27" s="192"/>
      <c r="D27" s="103"/>
      <c r="E27" s="143"/>
      <c r="F27" s="103"/>
      <c r="G27" s="143"/>
      <c r="H27" s="103"/>
      <c r="I27" s="143"/>
      <c r="J27" s="103"/>
      <c r="K27" s="143"/>
      <c r="L27" s="103"/>
      <c r="M27" s="143" t="e">
        <v>#N/A</v>
      </c>
      <c r="N27" s="103"/>
      <c r="O27" s="143"/>
    </row>
    <row r="28" spans="1:15" ht="15.95" customHeight="1">
      <c r="A28" s="31" t="s">
        <v>23</v>
      </c>
      <c r="B28" s="32" t="s">
        <v>24</v>
      </c>
      <c r="C28" s="33">
        <f>SUM(C2:C8)</f>
        <v>6613</v>
      </c>
      <c r="D28" s="104">
        <f>E28/$C28</f>
        <v>0.80900000000000005</v>
      </c>
      <c r="E28" s="34">
        <f>SUM(E2:E8)</f>
        <v>5349</v>
      </c>
      <c r="F28" s="104">
        <f>G28/$C28</f>
        <v>0</v>
      </c>
      <c r="G28" s="34">
        <f>SUM(G2:G8)</f>
        <v>0</v>
      </c>
      <c r="H28" s="104">
        <f>I28/$C28</f>
        <v>0</v>
      </c>
      <c r="I28" s="34">
        <f>SUM(I2:I8)</f>
        <v>0</v>
      </c>
      <c r="J28" s="104">
        <f>K28/$C28</f>
        <v>0.191</v>
      </c>
      <c r="K28" s="34">
        <f>SUM(K2:K8)</f>
        <v>1264</v>
      </c>
      <c r="L28" s="104">
        <f>M28/$C28</f>
        <v>0</v>
      </c>
      <c r="M28" s="34">
        <f>SUM(M2:M8)</f>
        <v>0</v>
      </c>
      <c r="N28" s="104">
        <f>O28/$C28</f>
        <v>0</v>
      </c>
      <c r="O28" s="34">
        <f>SUM(O2:O8)</f>
        <v>0</v>
      </c>
    </row>
    <row r="29" spans="1:15" ht="15.95" customHeight="1">
      <c r="A29" s="35" t="s">
        <v>25</v>
      </c>
      <c r="B29" s="36" t="s">
        <v>26</v>
      </c>
      <c r="C29" s="21">
        <f>SUM(C9:C14)</f>
        <v>5627</v>
      </c>
      <c r="D29" s="97">
        <f>E29/$C29</f>
        <v>0.90500000000000003</v>
      </c>
      <c r="E29" s="22">
        <f>SUM(E9:E14)</f>
        <v>5095</v>
      </c>
      <c r="F29" s="97">
        <f>G29/$C29</f>
        <v>4.3999999999999997E-2</v>
      </c>
      <c r="G29" s="22">
        <f>SUM(G9:G14)</f>
        <v>250</v>
      </c>
      <c r="H29" s="97">
        <f>I29/$C29</f>
        <v>2.8000000000000001E-2</v>
      </c>
      <c r="I29" s="22">
        <f>SUM(I9:I14)</f>
        <v>159</v>
      </c>
      <c r="J29" s="97">
        <f>K29/$C29</f>
        <v>2.1999999999999999E-2</v>
      </c>
      <c r="K29" s="22">
        <f>SUM(K9:K14)</f>
        <v>123</v>
      </c>
      <c r="L29" s="97">
        <f>M29/$C29</f>
        <v>0</v>
      </c>
      <c r="M29" s="22">
        <f>SUM(M9:M14)</f>
        <v>0</v>
      </c>
      <c r="N29" s="97">
        <f>O29/$C29</f>
        <v>0</v>
      </c>
      <c r="O29" s="22">
        <f>SUM(O9:O14)</f>
        <v>0</v>
      </c>
    </row>
    <row r="30" spans="1:15" ht="15.95" customHeight="1">
      <c r="A30" s="35" t="s">
        <v>27</v>
      </c>
      <c r="B30" s="36" t="s">
        <v>28</v>
      </c>
      <c r="C30" s="21">
        <f>SUM(C15:C24)</f>
        <v>28087</v>
      </c>
      <c r="D30" s="97">
        <f>E30/$C30</f>
        <v>0.24299999999999999</v>
      </c>
      <c r="E30" s="22">
        <f>SUM(E15:E24)</f>
        <v>6830</v>
      </c>
      <c r="F30" s="97">
        <f>G30/$C30</f>
        <v>2.5999999999999999E-2</v>
      </c>
      <c r="G30" s="22">
        <f>SUM(G15:G24)</f>
        <v>736</v>
      </c>
      <c r="H30" s="97">
        <f>I30/$C30</f>
        <v>0.251</v>
      </c>
      <c r="I30" s="22">
        <f>SUM(I15:I24)</f>
        <v>7041</v>
      </c>
      <c r="J30" s="97">
        <f>K30/$C30</f>
        <v>0.315</v>
      </c>
      <c r="K30" s="22">
        <f>SUM(K15:K24)</f>
        <v>8858</v>
      </c>
      <c r="L30" s="97">
        <f>M30/$C30</f>
        <v>7.0999999999999994E-2</v>
      </c>
      <c r="M30" s="22">
        <f>SUM(M15:M24)</f>
        <v>2002</v>
      </c>
      <c r="N30" s="97">
        <f>O30/$C30</f>
        <v>9.2999999999999999E-2</v>
      </c>
      <c r="O30" s="22">
        <f>SUM(O15:O24)</f>
        <v>2620</v>
      </c>
    </row>
    <row r="31" spans="1:15" ht="15.95" customHeight="1">
      <c r="A31" s="37" t="s">
        <v>29</v>
      </c>
      <c r="B31" s="38" t="s">
        <v>30</v>
      </c>
      <c r="C31" s="25">
        <f>SUM(C25:C26)</f>
        <v>13278</v>
      </c>
      <c r="D31" s="100">
        <f>E31/$C31</f>
        <v>3.2000000000000001E-2</v>
      </c>
      <c r="E31" s="26">
        <f>SUM(E25:E26)</f>
        <v>423</v>
      </c>
      <c r="F31" s="100">
        <f>G31/$C31</f>
        <v>4.0000000000000001E-3</v>
      </c>
      <c r="G31" s="26">
        <f>SUM(G25:G26)</f>
        <v>47</v>
      </c>
      <c r="H31" s="100">
        <f>I31/$C31</f>
        <v>0.439</v>
      </c>
      <c r="I31" s="26">
        <f>SUM(I25:I26)</f>
        <v>5829</v>
      </c>
      <c r="J31" s="100">
        <f>K31/$C31</f>
        <v>6.3E-2</v>
      </c>
      <c r="K31" s="26">
        <f>SUM(K25:K26)</f>
        <v>832</v>
      </c>
      <c r="L31" s="100">
        <f>M31/$C31</f>
        <v>0.17699999999999999</v>
      </c>
      <c r="M31" s="26">
        <f>SUM(M25:M26)</f>
        <v>2354</v>
      </c>
      <c r="N31" s="100">
        <f>O31/$C31</f>
        <v>0.28599999999999998</v>
      </c>
      <c r="O31" s="26">
        <f>SUM(O25:O26)</f>
        <v>3793</v>
      </c>
    </row>
    <row r="32" spans="1:15" ht="3.2" customHeight="1">
      <c r="A32" s="101"/>
      <c r="B32" s="102"/>
      <c r="C32" s="192"/>
      <c r="D32" s="105"/>
      <c r="E32" s="143"/>
      <c r="F32" s="105"/>
      <c r="G32" s="143"/>
      <c r="H32" s="105"/>
      <c r="I32" s="143"/>
      <c r="J32" s="106"/>
      <c r="K32" s="143"/>
      <c r="L32" s="105"/>
      <c r="M32" s="143"/>
      <c r="N32" s="105"/>
      <c r="O32" s="143"/>
    </row>
    <row r="33" spans="1:15" ht="15.95" customHeight="1">
      <c r="A33" s="107" t="s">
        <v>31</v>
      </c>
      <c r="B33" s="108" t="s">
        <v>32</v>
      </c>
      <c r="C33" s="193">
        <f>SUM(C28:C31)</f>
        <v>53605</v>
      </c>
      <c r="D33" s="109">
        <f>E33/$C33</f>
        <v>0.33</v>
      </c>
      <c r="E33" s="144">
        <f>SUM(E28:E31)</f>
        <v>17697</v>
      </c>
      <c r="F33" s="109">
        <f>G33/$C33</f>
        <v>1.9E-2</v>
      </c>
      <c r="G33" s="144">
        <f>SUM(G28:G31)</f>
        <v>1033</v>
      </c>
      <c r="H33" s="109">
        <f>I33/$C33</f>
        <v>0.24299999999999999</v>
      </c>
      <c r="I33" s="144">
        <f>SUM(I28:I31)</f>
        <v>13029</v>
      </c>
      <c r="J33" s="109">
        <f>K33/$C33</f>
        <v>0.20699999999999999</v>
      </c>
      <c r="K33" s="144">
        <f>SUM(K28:K31)</f>
        <v>11077</v>
      </c>
      <c r="L33" s="109">
        <f>M33/$C33</f>
        <v>8.1000000000000003E-2</v>
      </c>
      <c r="M33" s="144">
        <f>SUM(M28:M31)</f>
        <v>4356</v>
      </c>
      <c r="N33" s="109">
        <f>O33/$C33</f>
        <v>0.12</v>
      </c>
      <c r="O33" s="144">
        <f>SUM(O28:O31)</f>
        <v>6413</v>
      </c>
    </row>
    <row r="34" spans="1:15" ht="3.2" customHeight="1">
      <c r="A34" s="101"/>
      <c r="B34" s="102"/>
      <c r="C34" s="192"/>
      <c r="D34" s="105"/>
      <c r="E34" s="143"/>
      <c r="F34" s="105"/>
      <c r="G34" s="143"/>
      <c r="H34" s="105"/>
      <c r="I34" s="143"/>
      <c r="J34" s="145"/>
      <c r="K34" s="143"/>
      <c r="L34" s="105"/>
      <c r="M34" s="143"/>
      <c r="N34" s="105"/>
      <c r="O34" s="143"/>
    </row>
    <row r="35" spans="1:15" ht="15.95" customHeight="1">
      <c r="A35" s="31" t="s">
        <v>31</v>
      </c>
      <c r="B35" s="32" t="s">
        <v>83</v>
      </c>
      <c r="C35" s="33">
        <f>C33-C26</f>
        <v>49592</v>
      </c>
      <c r="D35" s="104">
        <f>E35/$C35</f>
        <v>0.35699999999999998</v>
      </c>
      <c r="E35" s="34">
        <f>E33-E26</f>
        <v>17697</v>
      </c>
      <c r="F35" s="104">
        <f>G35/$C35</f>
        <v>2.1000000000000001E-2</v>
      </c>
      <c r="G35" s="34">
        <f>G33-G26</f>
        <v>1033</v>
      </c>
      <c r="H35" s="104">
        <f>I35/$C35</f>
        <v>0.26300000000000001</v>
      </c>
      <c r="I35" s="34">
        <f>I33-I26</f>
        <v>13029</v>
      </c>
      <c r="J35" s="104">
        <f>K35/$C35</f>
        <v>0.223</v>
      </c>
      <c r="K35" s="34">
        <f>K33-K26</f>
        <v>11077</v>
      </c>
      <c r="L35" s="104">
        <f>M35/$C35</f>
        <v>6.0999999999999999E-2</v>
      </c>
      <c r="M35" s="34">
        <f>M33-M26</f>
        <v>3047</v>
      </c>
      <c r="N35" s="104">
        <f>O35/$C35</f>
        <v>7.4999999999999997E-2</v>
      </c>
      <c r="O35" s="34">
        <f>O33-O26</f>
        <v>3709</v>
      </c>
    </row>
  </sheetData>
  <mergeCells count="6">
    <mergeCell ref="N1:O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85" orientation="landscape" r:id="rId1"/>
  <headerFooter alignWithMargins="0">
    <oddHeader>&amp;LSchweizerische Holzenergiestatistik EJ2023
&amp;C&amp;"Arial,Fett"&amp;12Bruttoverbrauch Holz im Jahr 2023 nach Verbrauchergruppen&amp;"Arial,Standard"
&amp;10in  TJ (effektive Jahreswerte, Aufteilung per 31.12.)&amp;R&amp;"Arial,Standard"Tabelle N</oddHeader>
    <oddFooter>&amp;R24.06.2024</oddFooter>
  </headerFooter>
  <customProperties>
    <customPr name="EpmWorksheetKeyString_GUID" r:id="rId2"/>
  </customPropertie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30">
    <pageSetUpPr fitToPage="1"/>
  </sheetPr>
  <dimension ref="A1:S36"/>
  <sheetViews>
    <sheetView view="pageLayout" topLeftCell="A13" zoomScale="80" zoomScaleNormal="90" zoomScalePageLayoutView="80" workbookViewId="0">
      <selection activeCell="C2" sqref="C2:S26"/>
    </sheetView>
  </sheetViews>
  <sheetFormatPr baseColWidth="10" defaultColWidth="11.42578125" defaultRowHeight="18" customHeight="1"/>
  <cols>
    <col min="1" max="1" width="5.28515625" style="17" customWidth="1"/>
    <col min="2" max="2" width="34.42578125" style="194" customWidth="1"/>
    <col min="3" max="3" width="14.5703125" style="55" bestFit="1" customWidth="1"/>
    <col min="4" max="4" width="9" style="17" customWidth="1"/>
    <col min="5" max="5" width="9.140625" style="17" customWidth="1"/>
    <col min="6" max="6" width="9" style="17" customWidth="1"/>
    <col min="7" max="7" width="7" style="17" customWidth="1"/>
    <col min="8" max="8" width="9" style="17" customWidth="1"/>
    <col min="9" max="9" width="6.42578125" style="17" customWidth="1"/>
    <col min="10" max="10" width="9" style="17" customWidth="1"/>
    <col min="11" max="11" width="9.28515625" style="17" customWidth="1"/>
    <col min="12" max="12" width="9" style="17" customWidth="1"/>
    <col min="13" max="13" width="7.5703125" style="17" customWidth="1"/>
    <col min="14" max="14" width="9" style="17" customWidth="1"/>
    <col min="15" max="15" width="6.42578125" style="17" customWidth="1"/>
    <col min="16" max="16" width="9" style="17" customWidth="1"/>
    <col min="17" max="17" width="6.42578125" style="17" customWidth="1"/>
    <col min="18" max="18" width="9" style="17" customWidth="1"/>
    <col min="19" max="19" width="6.42578125" style="17" customWidth="1"/>
    <col min="20" max="16384" width="11.42578125" style="17"/>
  </cols>
  <sheetData>
    <row r="1" spans="1:19" ht="18.75" customHeight="1">
      <c r="A1" s="1" t="s">
        <v>7</v>
      </c>
      <c r="B1" s="1" t="s">
        <v>8</v>
      </c>
      <c r="C1" s="190" t="str">
        <f>"Endenergie"</f>
        <v>Endenergie</v>
      </c>
      <c r="D1" s="295" t="s">
        <v>93</v>
      </c>
      <c r="E1" s="296"/>
      <c r="F1" s="295" t="s">
        <v>94</v>
      </c>
      <c r="G1" s="295"/>
      <c r="H1" s="295" t="s">
        <v>37</v>
      </c>
      <c r="I1" s="295"/>
      <c r="J1" s="295" t="s">
        <v>39</v>
      </c>
      <c r="K1" s="295"/>
      <c r="L1" s="295" t="s">
        <v>40</v>
      </c>
      <c r="M1" s="295"/>
      <c r="N1" s="295" t="s">
        <v>38</v>
      </c>
      <c r="O1" s="295"/>
      <c r="P1" s="295" t="s">
        <v>92</v>
      </c>
      <c r="Q1" s="295"/>
      <c r="R1" s="295" t="s">
        <v>91</v>
      </c>
      <c r="S1" s="295"/>
    </row>
    <row r="2" spans="1:19" ht="14.1" customHeight="1">
      <c r="A2" s="93">
        <v>1</v>
      </c>
      <c r="B2" s="94" t="s">
        <v>9</v>
      </c>
      <c r="C2" s="191">
        <v>40</v>
      </c>
      <c r="D2" s="205">
        <v>1</v>
      </c>
      <c r="E2" s="214">
        <v>40</v>
      </c>
      <c r="F2" s="206">
        <v>0</v>
      </c>
      <c r="G2" s="207">
        <v>0</v>
      </c>
      <c r="H2" s="95">
        <v>0</v>
      </c>
      <c r="I2" s="140">
        <v>0</v>
      </c>
      <c r="J2" s="95">
        <v>0</v>
      </c>
      <c r="K2" s="140">
        <v>0</v>
      </c>
      <c r="L2" s="95">
        <v>0</v>
      </c>
      <c r="M2" s="140">
        <v>0</v>
      </c>
      <c r="N2" s="95">
        <v>0</v>
      </c>
      <c r="O2" s="140">
        <v>0</v>
      </c>
      <c r="P2" s="95">
        <v>0</v>
      </c>
      <c r="Q2" s="140">
        <v>0</v>
      </c>
      <c r="R2" s="95">
        <v>0</v>
      </c>
      <c r="S2" s="140">
        <v>0</v>
      </c>
    </row>
    <row r="3" spans="1:19" ht="14.1" customHeight="1">
      <c r="A3" s="35">
        <v>2</v>
      </c>
      <c r="B3" s="96" t="s">
        <v>10</v>
      </c>
      <c r="C3" s="21">
        <v>569</v>
      </c>
      <c r="D3" s="97">
        <v>0.60099999999999998</v>
      </c>
      <c r="E3" s="208">
        <v>342</v>
      </c>
      <c r="F3" s="97">
        <v>0.39900000000000002</v>
      </c>
      <c r="G3" s="207">
        <v>227</v>
      </c>
      <c r="H3" s="97">
        <v>0.32</v>
      </c>
      <c r="I3" s="141">
        <v>182</v>
      </c>
      <c r="J3" s="97">
        <v>0</v>
      </c>
      <c r="K3" s="141">
        <v>0</v>
      </c>
      <c r="L3" s="97">
        <v>0</v>
      </c>
      <c r="M3" s="141">
        <v>0</v>
      </c>
      <c r="N3" s="97">
        <v>7.9000000000000001E-2</v>
      </c>
      <c r="O3" s="141">
        <v>45</v>
      </c>
      <c r="P3" s="97">
        <v>0</v>
      </c>
      <c r="Q3" s="141">
        <v>0</v>
      </c>
      <c r="R3" s="97">
        <v>0</v>
      </c>
      <c r="S3" s="141">
        <v>0</v>
      </c>
    </row>
    <row r="4" spans="1:19" ht="14.1" customHeight="1">
      <c r="A4" s="35">
        <v>3</v>
      </c>
      <c r="B4" s="96" t="s">
        <v>11</v>
      </c>
      <c r="C4" s="21">
        <v>2551</v>
      </c>
      <c r="D4" s="97">
        <v>0.5</v>
      </c>
      <c r="E4" s="209">
        <v>1276</v>
      </c>
      <c r="F4" s="97">
        <v>0.5</v>
      </c>
      <c r="G4" s="207">
        <v>1275</v>
      </c>
      <c r="H4" s="97">
        <v>0.4</v>
      </c>
      <c r="I4" s="141">
        <v>1020</v>
      </c>
      <c r="J4" s="97">
        <v>0</v>
      </c>
      <c r="K4" s="141">
        <v>0</v>
      </c>
      <c r="L4" s="97">
        <v>0</v>
      </c>
      <c r="M4" s="141">
        <v>0</v>
      </c>
      <c r="N4" s="97">
        <v>0.1</v>
      </c>
      <c r="O4" s="141">
        <v>255</v>
      </c>
      <c r="P4" s="97">
        <v>0</v>
      </c>
      <c r="Q4" s="141">
        <v>0</v>
      </c>
      <c r="R4" s="97">
        <v>0</v>
      </c>
      <c r="S4" s="141">
        <v>0</v>
      </c>
    </row>
    <row r="5" spans="1:19" ht="14.1" customHeight="1">
      <c r="A5" s="35" t="s">
        <v>68</v>
      </c>
      <c r="B5" s="96" t="s">
        <v>12</v>
      </c>
      <c r="C5" s="21">
        <v>72</v>
      </c>
      <c r="D5" s="97">
        <v>0.25</v>
      </c>
      <c r="E5" s="209">
        <v>18</v>
      </c>
      <c r="F5" s="97">
        <v>0.75</v>
      </c>
      <c r="G5" s="207">
        <v>54</v>
      </c>
      <c r="H5" s="97">
        <v>0.59699999999999998</v>
      </c>
      <c r="I5" s="141">
        <v>43</v>
      </c>
      <c r="J5" s="97">
        <v>0</v>
      </c>
      <c r="K5" s="141">
        <v>0</v>
      </c>
      <c r="L5" s="97">
        <v>0</v>
      </c>
      <c r="M5" s="141">
        <v>0</v>
      </c>
      <c r="N5" s="97">
        <v>0.153</v>
      </c>
      <c r="O5" s="141">
        <v>11</v>
      </c>
      <c r="P5" s="97">
        <v>0</v>
      </c>
      <c r="Q5" s="141">
        <v>0</v>
      </c>
      <c r="R5" s="97">
        <v>0</v>
      </c>
      <c r="S5" s="141">
        <v>0</v>
      </c>
    </row>
    <row r="6" spans="1:19" ht="14.1" customHeight="1">
      <c r="A6" s="35" t="s">
        <v>67</v>
      </c>
      <c r="B6" s="98" t="s">
        <v>223</v>
      </c>
      <c r="C6" s="21">
        <v>170</v>
      </c>
      <c r="D6" s="97">
        <v>0.2</v>
      </c>
      <c r="E6" s="209">
        <v>34</v>
      </c>
      <c r="F6" s="97">
        <v>0.8</v>
      </c>
      <c r="G6" s="207">
        <v>136</v>
      </c>
      <c r="H6" s="97">
        <v>0.64100000000000001</v>
      </c>
      <c r="I6" s="141">
        <v>109</v>
      </c>
      <c r="J6" s="97">
        <v>0</v>
      </c>
      <c r="K6" s="141">
        <v>0</v>
      </c>
      <c r="L6" s="97">
        <v>0</v>
      </c>
      <c r="M6" s="141">
        <v>0</v>
      </c>
      <c r="N6" s="97">
        <v>0.159</v>
      </c>
      <c r="O6" s="141">
        <v>27</v>
      </c>
      <c r="P6" s="97">
        <v>0</v>
      </c>
      <c r="Q6" s="141">
        <v>0</v>
      </c>
      <c r="R6" s="97">
        <v>0</v>
      </c>
      <c r="S6" s="141">
        <v>0</v>
      </c>
    </row>
    <row r="7" spans="1:19" ht="14.1" customHeight="1">
      <c r="A7" s="35">
        <v>5</v>
      </c>
      <c r="B7" s="96" t="s">
        <v>13</v>
      </c>
      <c r="C7" s="21">
        <v>2918</v>
      </c>
      <c r="D7" s="97">
        <v>0.252</v>
      </c>
      <c r="E7" s="209">
        <v>735</v>
      </c>
      <c r="F7" s="97">
        <v>0.748</v>
      </c>
      <c r="G7" s="207">
        <v>2183</v>
      </c>
      <c r="H7" s="97">
        <v>0.59799999999999998</v>
      </c>
      <c r="I7" s="141">
        <v>1746</v>
      </c>
      <c r="J7" s="97">
        <v>0</v>
      </c>
      <c r="K7" s="141">
        <v>0</v>
      </c>
      <c r="L7" s="97">
        <v>0</v>
      </c>
      <c r="M7" s="141">
        <v>0</v>
      </c>
      <c r="N7" s="97">
        <v>0.15</v>
      </c>
      <c r="O7" s="141">
        <v>437</v>
      </c>
      <c r="P7" s="97">
        <v>0</v>
      </c>
      <c r="Q7" s="141">
        <v>0</v>
      </c>
      <c r="R7" s="97">
        <v>0</v>
      </c>
      <c r="S7" s="141">
        <v>0</v>
      </c>
    </row>
    <row r="8" spans="1:19" ht="14.1" customHeight="1">
      <c r="A8" s="35">
        <v>6</v>
      </c>
      <c r="B8" s="96" t="s">
        <v>14</v>
      </c>
      <c r="C8" s="21">
        <v>293</v>
      </c>
      <c r="D8" s="97">
        <v>0.39900000000000002</v>
      </c>
      <c r="E8" s="209">
        <v>117</v>
      </c>
      <c r="F8" s="97">
        <v>0.60099999999999998</v>
      </c>
      <c r="G8" s="207">
        <v>176</v>
      </c>
      <c r="H8" s="97">
        <v>0.60099999999999998</v>
      </c>
      <c r="I8" s="141">
        <v>176</v>
      </c>
      <c r="J8" s="97">
        <v>0</v>
      </c>
      <c r="K8" s="141">
        <v>0</v>
      </c>
      <c r="L8" s="97">
        <v>0</v>
      </c>
      <c r="M8" s="141">
        <v>0</v>
      </c>
      <c r="N8" s="97">
        <v>0</v>
      </c>
      <c r="O8" s="141">
        <v>0</v>
      </c>
      <c r="P8" s="97">
        <v>0</v>
      </c>
      <c r="Q8" s="141">
        <v>0</v>
      </c>
      <c r="R8" s="97">
        <v>0</v>
      </c>
      <c r="S8" s="141">
        <v>0</v>
      </c>
    </row>
    <row r="9" spans="1:19" ht="14.1" customHeight="1">
      <c r="A9" s="35">
        <v>7</v>
      </c>
      <c r="B9" s="96" t="s">
        <v>15</v>
      </c>
      <c r="C9" s="21">
        <v>296</v>
      </c>
      <c r="D9" s="97">
        <v>0.25</v>
      </c>
      <c r="E9" s="209">
        <v>74</v>
      </c>
      <c r="F9" s="97">
        <v>0.75</v>
      </c>
      <c r="G9" s="207">
        <v>222</v>
      </c>
      <c r="H9" s="97">
        <v>0.75</v>
      </c>
      <c r="I9" s="141">
        <v>222</v>
      </c>
      <c r="J9" s="97">
        <v>0</v>
      </c>
      <c r="K9" s="141">
        <v>0</v>
      </c>
      <c r="L9" s="97">
        <v>0</v>
      </c>
      <c r="M9" s="141">
        <v>0</v>
      </c>
      <c r="N9" s="97">
        <v>0</v>
      </c>
      <c r="O9" s="141">
        <v>0</v>
      </c>
      <c r="P9" s="97">
        <v>0</v>
      </c>
      <c r="Q9" s="141">
        <v>0</v>
      </c>
      <c r="R9" s="97">
        <v>0</v>
      </c>
      <c r="S9" s="141">
        <v>0</v>
      </c>
    </row>
    <row r="10" spans="1:19" ht="14.1" customHeight="1">
      <c r="A10" s="35">
        <v>8</v>
      </c>
      <c r="B10" s="98" t="s">
        <v>71</v>
      </c>
      <c r="C10" s="21">
        <v>1822</v>
      </c>
      <c r="D10" s="97">
        <v>0.3</v>
      </c>
      <c r="E10" s="209">
        <v>547</v>
      </c>
      <c r="F10" s="97">
        <v>0.7</v>
      </c>
      <c r="G10" s="207">
        <v>1275</v>
      </c>
      <c r="H10" s="97">
        <v>0.61599999999999999</v>
      </c>
      <c r="I10" s="141">
        <v>1122</v>
      </c>
      <c r="J10" s="97">
        <v>3.5000000000000003E-2</v>
      </c>
      <c r="K10" s="141">
        <v>64</v>
      </c>
      <c r="L10" s="97">
        <v>2.1000000000000001E-2</v>
      </c>
      <c r="M10" s="141">
        <v>38</v>
      </c>
      <c r="N10" s="97">
        <v>2.8000000000000001E-2</v>
      </c>
      <c r="O10" s="141">
        <v>51</v>
      </c>
      <c r="P10" s="97">
        <v>0</v>
      </c>
      <c r="Q10" s="141">
        <v>0</v>
      </c>
      <c r="R10" s="97">
        <v>0</v>
      </c>
      <c r="S10" s="141">
        <v>0</v>
      </c>
    </row>
    <row r="11" spans="1:19" ht="14.1" customHeight="1">
      <c r="A11" s="35">
        <v>9</v>
      </c>
      <c r="B11" s="96" t="s">
        <v>72</v>
      </c>
      <c r="C11" s="21">
        <v>213</v>
      </c>
      <c r="D11" s="97">
        <v>0.29599999999999999</v>
      </c>
      <c r="E11" s="209">
        <v>63</v>
      </c>
      <c r="F11" s="97">
        <v>0.70399999999999996</v>
      </c>
      <c r="G11" s="207">
        <v>150</v>
      </c>
      <c r="H11" s="97">
        <v>0.21099999999999999</v>
      </c>
      <c r="I11" s="141">
        <v>45</v>
      </c>
      <c r="J11" s="97">
        <v>7.0000000000000007E-2</v>
      </c>
      <c r="K11" s="141">
        <v>15</v>
      </c>
      <c r="L11" s="97">
        <v>0.28199999999999997</v>
      </c>
      <c r="M11" s="141">
        <v>60</v>
      </c>
      <c r="N11" s="97">
        <v>0.14099999999999999</v>
      </c>
      <c r="O11" s="141">
        <v>30</v>
      </c>
      <c r="P11" s="97">
        <v>0</v>
      </c>
      <c r="Q11" s="141">
        <v>0</v>
      </c>
      <c r="R11" s="97">
        <v>0</v>
      </c>
      <c r="S11" s="141">
        <v>0</v>
      </c>
    </row>
    <row r="12" spans="1:19" ht="14.1" customHeight="1">
      <c r="A12" s="35">
        <v>10</v>
      </c>
      <c r="B12" s="96" t="s">
        <v>16</v>
      </c>
      <c r="C12" s="21">
        <v>21</v>
      </c>
      <c r="D12" s="97">
        <v>0.57099999999999995</v>
      </c>
      <c r="E12" s="209">
        <v>12</v>
      </c>
      <c r="F12" s="97">
        <v>0.42899999999999999</v>
      </c>
      <c r="G12" s="207">
        <v>9</v>
      </c>
      <c r="H12" s="97">
        <v>0.38100000000000001</v>
      </c>
      <c r="I12" s="141">
        <v>8</v>
      </c>
      <c r="J12" s="97">
        <v>0</v>
      </c>
      <c r="K12" s="141">
        <v>0</v>
      </c>
      <c r="L12" s="97">
        <v>4.8000000000000001E-2</v>
      </c>
      <c r="M12" s="141">
        <v>1</v>
      </c>
      <c r="N12" s="97">
        <v>0</v>
      </c>
      <c r="O12" s="141">
        <v>0</v>
      </c>
      <c r="P12" s="97">
        <v>0</v>
      </c>
      <c r="Q12" s="141">
        <v>0</v>
      </c>
      <c r="R12" s="97">
        <v>0</v>
      </c>
      <c r="S12" s="141">
        <v>0</v>
      </c>
    </row>
    <row r="13" spans="1:19" ht="14.1" customHeight="1">
      <c r="A13" s="35" t="s">
        <v>70</v>
      </c>
      <c r="B13" s="96" t="s">
        <v>73</v>
      </c>
      <c r="C13" s="21">
        <v>450</v>
      </c>
      <c r="D13" s="97">
        <v>0.3</v>
      </c>
      <c r="E13" s="209">
        <v>135</v>
      </c>
      <c r="F13" s="97">
        <v>0.7</v>
      </c>
      <c r="G13" s="207">
        <v>315</v>
      </c>
      <c r="H13" s="97">
        <v>0.46</v>
      </c>
      <c r="I13" s="141">
        <v>207</v>
      </c>
      <c r="J13" s="97">
        <v>0.21299999999999999</v>
      </c>
      <c r="K13" s="141">
        <v>96</v>
      </c>
      <c r="L13" s="97">
        <v>2.7E-2</v>
      </c>
      <c r="M13" s="141">
        <v>12</v>
      </c>
      <c r="N13" s="97">
        <v>0</v>
      </c>
      <c r="O13" s="141">
        <v>0</v>
      </c>
      <c r="P13" s="97">
        <v>0</v>
      </c>
      <c r="Q13" s="141">
        <v>0</v>
      </c>
      <c r="R13" s="97">
        <v>0</v>
      </c>
      <c r="S13" s="141">
        <v>0</v>
      </c>
    </row>
    <row r="14" spans="1:19" ht="14.1" customHeight="1">
      <c r="A14" s="35" t="s">
        <v>69</v>
      </c>
      <c r="B14" s="96" t="s">
        <v>222</v>
      </c>
      <c r="C14" s="21">
        <v>2825</v>
      </c>
      <c r="D14" s="97">
        <v>0.2</v>
      </c>
      <c r="E14" s="209">
        <v>565</v>
      </c>
      <c r="F14" s="97">
        <v>0.8</v>
      </c>
      <c r="G14" s="207">
        <v>2260</v>
      </c>
      <c r="H14" s="97">
        <v>0.79800000000000004</v>
      </c>
      <c r="I14" s="141">
        <v>2255</v>
      </c>
      <c r="J14" s="97">
        <v>0</v>
      </c>
      <c r="K14" s="141">
        <v>0</v>
      </c>
      <c r="L14" s="97">
        <v>0</v>
      </c>
      <c r="M14" s="141">
        <v>0</v>
      </c>
      <c r="N14" s="97">
        <v>2E-3</v>
      </c>
      <c r="O14" s="141">
        <v>5</v>
      </c>
      <c r="P14" s="97">
        <v>0</v>
      </c>
      <c r="Q14" s="141">
        <v>0</v>
      </c>
      <c r="R14" s="97">
        <v>0</v>
      </c>
      <c r="S14" s="141">
        <v>0</v>
      </c>
    </row>
    <row r="15" spans="1:19" ht="25.15" customHeight="1">
      <c r="A15" s="35" t="s">
        <v>85</v>
      </c>
      <c r="B15" s="96" t="s">
        <v>74</v>
      </c>
      <c r="C15" s="21">
        <v>3456</v>
      </c>
      <c r="D15" s="97">
        <v>0.17699999999999999</v>
      </c>
      <c r="E15" s="209">
        <v>613</v>
      </c>
      <c r="F15" s="97">
        <v>0.82299999999999995</v>
      </c>
      <c r="G15" s="207">
        <v>2843</v>
      </c>
      <c r="H15" s="97">
        <v>0.41599999999999998</v>
      </c>
      <c r="I15" s="141">
        <v>1436</v>
      </c>
      <c r="J15" s="97">
        <v>4.7E-2</v>
      </c>
      <c r="K15" s="141">
        <v>164</v>
      </c>
      <c r="L15" s="97">
        <v>9.1999999999999998E-2</v>
      </c>
      <c r="M15" s="141">
        <v>317</v>
      </c>
      <c r="N15" s="97">
        <v>0.26800000000000002</v>
      </c>
      <c r="O15" s="141">
        <v>926</v>
      </c>
      <c r="P15" s="97">
        <v>0</v>
      </c>
      <c r="Q15" s="141">
        <v>0</v>
      </c>
      <c r="R15" s="97">
        <v>0</v>
      </c>
      <c r="S15" s="141">
        <v>0</v>
      </c>
    </row>
    <row r="16" spans="1:19" ht="13.5" customHeight="1">
      <c r="A16" s="35" t="s">
        <v>86</v>
      </c>
      <c r="B16" s="96" t="s">
        <v>224</v>
      </c>
      <c r="C16" s="21">
        <v>2127</v>
      </c>
      <c r="D16" s="97">
        <v>0.14099999999999999</v>
      </c>
      <c r="E16" s="209">
        <v>300</v>
      </c>
      <c r="F16" s="97">
        <v>0.85899999999999999</v>
      </c>
      <c r="G16" s="207">
        <v>1827</v>
      </c>
      <c r="H16" s="97">
        <v>0.434</v>
      </c>
      <c r="I16" s="141">
        <v>923</v>
      </c>
      <c r="J16" s="97">
        <v>4.9000000000000002E-2</v>
      </c>
      <c r="K16" s="141">
        <v>105</v>
      </c>
      <c r="L16" s="97">
        <v>9.6000000000000002E-2</v>
      </c>
      <c r="M16" s="141">
        <v>204</v>
      </c>
      <c r="N16" s="97">
        <v>0.28000000000000003</v>
      </c>
      <c r="O16" s="141">
        <v>595</v>
      </c>
      <c r="P16" s="97">
        <v>0</v>
      </c>
      <c r="Q16" s="141">
        <v>0</v>
      </c>
      <c r="R16" s="97">
        <v>0</v>
      </c>
      <c r="S16" s="141">
        <v>0</v>
      </c>
    </row>
    <row r="17" spans="1:19" ht="25.15" customHeight="1">
      <c r="A17" s="35">
        <v>13</v>
      </c>
      <c r="B17" s="96" t="s">
        <v>75</v>
      </c>
      <c r="C17" s="21">
        <v>1378</v>
      </c>
      <c r="D17" s="97">
        <v>0.26900000000000002</v>
      </c>
      <c r="E17" s="209">
        <v>370</v>
      </c>
      <c r="F17" s="97">
        <v>0.73099999999999998</v>
      </c>
      <c r="G17" s="207">
        <v>1008</v>
      </c>
      <c r="H17" s="97">
        <v>0.20899999999999999</v>
      </c>
      <c r="I17" s="141">
        <v>288</v>
      </c>
      <c r="J17" s="97">
        <v>0</v>
      </c>
      <c r="K17" s="141">
        <v>0</v>
      </c>
      <c r="L17" s="97">
        <v>0.47499999999999998</v>
      </c>
      <c r="M17" s="141">
        <v>655</v>
      </c>
      <c r="N17" s="97">
        <v>4.7E-2</v>
      </c>
      <c r="O17" s="141">
        <v>65</v>
      </c>
      <c r="P17" s="97">
        <v>0</v>
      </c>
      <c r="Q17" s="141">
        <v>0</v>
      </c>
      <c r="R17" s="97">
        <v>0</v>
      </c>
      <c r="S17" s="141">
        <v>0</v>
      </c>
    </row>
    <row r="18" spans="1:19" ht="25.15" customHeight="1">
      <c r="A18" s="35" t="s">
        <v>87</v>
      </c>
      <c r="B18" s="96" t="s">
        <v>17</v>
      </c>
      <c r="C18" s="21">
        <v>1851</v>
      </c>
      <c r="D18" s="97">
        <v>0.17199999999999999</v>
      </c>
      <c r="E18" s="209">
        <v>319</v>
      </c>
      <c r="F18" s="97">
        <v>0.82799999999999996</v>
      </c>
      <c r="G18" s="207">
        <v>1532</v>
      </c>
      <c r="H18" s="97">
        <v>0.13200000000000001</v>
      </c>
      <c r="I18" s="141">
        <v>244</v>
      </c>
      <c r="J18" s="97">
        <v>1.2E-2</v>
      </c>
      <c r="K18" s="141">
        <v>23</v>
      </c>
      <c r="L18" s="97">
        <v>7.8E-2</v>
      </c>
      <c r="M18" s="141">
        <v>145</v>
      </c>
      <c r="N18" s="97">
        <v>0.60499999999999998</v>
      </c>
      <c r="O18" s="141">
        <v>1120</v>
      </c>
      <c r="P18" s="97">
        <v>0</v>
      </c>
      <c r="Q18" s="141">
        <v>0</v>
      </c>
      <c r="R18" s="97">
        <v>0</v>
      </c>
      <c r="S18" s="141">
        <v>0</v>
      </c>
    </row>
    <row r="19" spans="1:19" ht="13.5" customHeight="1">
      <c r="A19" s="35" t="s">
        <v>88</v>
      </c>
      <c r="B19" s="96" t="s">
        <v>225</v>
      </c>
      <c r="C19" s="21">
        <v>419</v>
      </c>
      <c r="D19" s="97">
        <v>0.158</v>
      </c>
      <c r="E19" s="209">
        <v>66</v>
      </c>
      <c r="F19" s="97">
        <v>0.84199999999999997</v>
      </c>
      <c r="G19" s="207">
        <v>353</v>
      </c>
      <c r="H19" s="97">
        <v>0.13400000000000001</v>
      </c>
      <c r="I19" s="141">
        <v>56</v>
      </c>
      <c r="J19" s="97">
        <v>1.2E-2</v>
      </c>
      <c r="K19" s="141">
        <v>5</v>
      </c>
      <c r="L19" s="97">
        <v>7.9000000000000001E-2</v>
      </c>
      <c r="M19" s="141">
        <v>33</v>
      </c>
      <c r="N19" s="97">
        <v>0.61799999999999999</v>
      </c>
      <c r="O19" s="141">
        <v>259</v>
      </c>
      <c r="P19" s="97">
        <v>0</v>
      </c>
      <c r="Q19" s="141">
        <v>0</v>
      </c>
      <c r="R19" s="97">
        <v>0</v>
      </c>
      <c r="S19" s="141">
        <v>0</v>
      </c>
    </row>
    <row r="20" spans="1:19" ht="25.15" customHeight="1">
      <c r="A20" s="35">
        <v>15</v>
      </c>
      <c r="B20" s="96" t="s">
        <v>18</v>
      </c>
      <c r="C20" s="21">
        <v>559</v>
      </c>
      <c r="D20" s="97">
        <v>0.25</v>
      </c>
      <c r="E20" s="209">
        <v>140</v>
      </c>
      <c r="F20" s="97">
        <v>0.75</v>
      </c>
      <c r="G20" s="207">
        <v>419</v>
      </c>
      <c r="H20" s="97">
        <v>9.8000000000000004E-2</v>
      </c>
      <c r="I20" s="141">
        <v>55</v>
      </c>
      <c r="J20" s="97">
        <v>0</v>
      </c>
      <c r="K20" s="141">
        <v>0</v>
      </c>
      <c r="L20" s="97">
        <v>0.621</v>
      </c>
      <c r="M20" s="141">
        <v>347</v>
      </c>
      <c r="N20" s="97">
        <v>0.03</v>
      </c>
      <c r="O20" s="141">
        <v>17</v>
      </c>
      <c r="P20" s="97">
        <v>0</v>
      </c>
      <c r="Q20" s="141">
        <v>0</v>
      </c>
      <c r="R20" s="97">
        <v>0</v>
      </c>
      <c r="S20" s="141">
        <v>0</v>
      </c>
    </row>
    <row r="21" spans="1:19" ht="25.15" customHeight="1">
      <c r="A21" s="35" t="s">
        <v>89</v>
      </c>
      <c r="B21" s="96" t="s">
        <v>19</v>
      </c>
      <c r="C21" s="21">
        <v>7729</v>
      </c>
      <c r="D21" s="97">
        <v>0.161</v>
      </c>
      <c r="E21" s="209">
        <v>1247</v>
      </c>
      <c r="F21" s="97">
        <v>0.83899999999999997</v>
      </c>
      <c r="G21" s="207">
        <v>6482</v>
      </c>
      <c r="H21" s="97">
        <v>0.24199999999999999</v>
      </c>
      <c r="I21" s="141">
        <v>1872</v>
      </c>
      <c r="J21" s="97">
        <v>3.6999999999999998E-2</v>
      </c>
      <c r="K21" s="141">
        <v>284</v>
      </c>
      <c r="L21" s="97">
        <v>7.5999999999999998E-2</v>
      </c>
      <c r="M21" s="141">
        <v>586</v>
      </c>
      <c r="N21" s="97">
        <v>0.48399999999999999</v>
      </c>
      <c r="O21" s="141">
        <v>3740</v>
      </c>
      <c r="P21" s="97">
        <v>0</v>
      </c>
      <c r="Q21" s="141">
        <v>0</v>
      </c>
      <c r="R21" s="97">
        <v>0</v>
      </c>
      <c r="S21" s="141">
        <v>0</v>
      </c>
    </row>
    <row r="22" spans="1:19" ht="13.5" customHeight="1">
      <c r="A22" s="35" t="s">
        <v>90</v>
      </c>
      <c r="B22" s="96" t="s">
        <v>226</v>
      </c>
      <c r="C22" s="21">
        <v>428</v>
      </c>
      <c r="D22" s="97">
        <v>0.152</v>
      </c>
      <c r="E22" s="209">
        <v>65</v>
      </c>
      <c r="F22" s="97">
        <v>0.84799999999999998</v>
      </c>
      <c r="G22" s="207">
        <v>363</v>
      </c>
      <c r="H22" s="97">
        <v>0.245</v>
      </c>
      <c r="I22" s="141">
        <v>105</v>
      </c>
      <c r="J22" s="97">
        <v>3.6999999999999998E-2</v>
      </c>
      <c r="K22" s="141">
        <v>16</v>
      </c>
      <c r="L22" s="97">
        <v>7.6999999999999999E-2</v>
      </c>
      <c r="M22" s="141">
        <v>33</v>
      </c>
      <c r="N22" s="97">
        <v>0.48799999999999999</v>
      </c>
      <c r="O22" s="141">
        <v>209</v>
      </c>
      <c r="P22" s="97">
        <v>0</v>
      </c>
      <c r="Q22" s="141">
        <v>0</v>
      </c>
      <c r="R22" s="97">
        <v>0</v>
      </c>
      <c r="S22" s="141">
        <v>0</v>
      </c>
    </row>
    <row r="23" spans="1:19" ht="25.15" customHeight="1">
      <c r="A23" s="35">
        <v>17</v>
      </c>
      <c r="B23" s="96" t="s">
        <v>20</v>
      </c>
      <c r="C23" s="21">
        <v>2413</v>
      </c>
      <c r="D23" s="97">
        <v>0.24399999999999999</v>
      </c>
      <c r="E23" s="209">
        <v>589</v>
      </c>
      <c r="F23" s="97">
        <v>0.75600000000000001</v>
      </c>
      <c r="G23" s="207">
        <v>1824</v>
      </c>
      <c r="H23" s="97">
        <v>0.104</v>
      </c>
      <c r="I23" s="141">
        <v>250</v>
      </c>
      <c r="J23" s="97">
        <v>3.0000000000000001E-3</v>
      </c>
      <c r="K23" s="141">
        <v>7</v>
      </c>
      <c r="L23" s="97">
        <v>0.57499999999999996</v>
      </c>
      <c r="M23" s="141">
        <v>1387</v>
      </c>
      <c r="N23" s="97">
        <v>7.4999999999999997E-2</v>
      </c>
      <c r="O23" s="141">
        <v>180</v>
      </c>
      <c r="P23" s="97">
        <v>0</v>
      </c>
      <c r="Q23" s="141">
        <v>0</v>
      </c>
      <c r="R23" s="97">
        <v>0</v>
      </c>
      <c r="S23" s="141">
        <v>0</v>
      </c>
    </row>
    <row r="24" spans="1:19" ht="14.1" customHeight="1">
      <c r="A24" s="35">
        <v>18</v>
      </c>
      <c r="B24" s="96" t="s">
        <v>21</v>
      </c>
      <c r="C24" s="21">
        <v>7724</v>
      </c>
      <c r="D24" s="97">
        <v>0.377</v>
      </c>
      <c r="E24" s="209">
        <v>2911</v>
      </c>
      <c r="F24" s="97">
        <v>0.623</v>
      </c>
      <c r="G24" s="207">
        <v>4813</v>
      </c>
      <c r="H24" s="97">
        <v>0.04</v>
      </c>
      <c r="I24" s="141">
        <v>307</v>
      </c>
      <c r="J24" s="97">
        <v>1E-3</v>
      </c>
      <c r="K24" s="141">
        <v>8</v>
      </c>
      <c r="L24" s="97">
        <v>0.183</v>
      </c>
      <c r="M24" s="141">
        <v>1417</v>
      </c>
      <c r="N24" s="97">
        <v>2.5999999999999999E-2</v>
      </c>
      <c r="O24" s="141">
        <v>201</v>
      </c>
      <c r="P24" s="97">
        <v>0.161</v>
      </c>
      <c r="Q24" s="141">
        <v>1247</v>
      </c>
      <c r="R24" s="97">
        <v>0.21099999999999999</v>
      </c>
      <c r="S24" s="141">
        <v>1633</v>
      </c>
    </row>
    <row r="25" spans="1:19" ht="14.1" customHeight="1">
      <c r="A25" s="35">
        <v>19</v>
      </c>
      <c r="B25" s="96" t="s">
        <v>22</v>
      </c>
      <c r="C25" s="21">
        <v>9266</v>
      </c>
      <c r="D25" s="97">
        <v>0.33700000000000002</v>
      </c>
      <c r="E25" s="210">
        <v>3123</v>
      </c>
      <c r="F25" s="97">
        <v>0.66300000000000003</v>
      </c>
      <c r="G25" s="213">
        <v>6143</v>
      </c>
      <c r="H25" s="97">
        <v>0.03</v>
      </c>
      <c r="I25" s="141">
        <v>281</v>
      </c>
      <c r="J25" s="97">
        <v>3.0000000000000001E-3</v>
      </c>
      <c r="K25" s="141">
        <v>31</v>
      </c>
      <c r="L25" s="97">
        <v>0.41699999999999998</v>
      </c>
      <c r="M25" s="141">
        <v>3864</v>
      </c>
      <c r="N25" s="97">
        <v>0.06</v>
      </c>
      <c r="O25" s="141">
        <v>552</v>
      </c>
      <c r="P25" s="97">
        <v>7.4999999999999997E-2</v>
      </c>
      <c r="Q25" s="141">
        <v>693</v>
      </c>
      <c r="R25" s="97">
        <v>7.8E-2</v>
      </c>
      <c r="S25" s="141">
        <v>722</v>
      </c>
    </row>
    <row r="26" spans="1:19" ht="14.1" customHeight="1">
      <c r="A26" s="37">
        <v>20</v>
      </c>
      <c r="B26" s="99" t="s">
        <v>227</v>
      </c>
      <c r="C26" s="25">
        <v>4013</v>
      </c>
      <c r="D26" s="202">
        <v>0.5</v>
      </c>
      <c r="E26" s="215">
        <v>2006</v>
      </c>
      <c r="F26" s="212">
        <v>0.5</v>
      </c>
      <c r="G26" s="211">
        <v>2007</v>
      </c>
      <c r="H26" s="203">
        <v>0</v>
      </c>
      <c r="I26" s="142">
        <v>0</v>
      </c>
      <c r="J26" s="100">
        <v>0</v>
      </c>
      <c r="K26" s="142">
        <v>0</v>
      </c>
      <c r="L26" s="100">
        <v>0</v>
      </c>
      <c r="M26" s="142">
        <v>0</v>
      </c>
      <c r="N26" s="100">
        <v>0</v>
      </c>
      <c r="O26" s="142">
        <v>0</v>
      </c>
      <c r="P26" s="100">
        <v>0.16300000000000001</v>
      </c>
      <c r="Q26" s="142">
        <v>655</v>
      </c>
      <c r="R26" s="100">
        <v>0.33700000000000002</v>
      </c>
      <c r="S26" s="142">
        <v>1352</v>
      </c>
    </row>
    <row r="27" spans="1:19" ht="3.2" customHeight="1">
      <c r="A27" s="101"/>
      <c r="B27" s="102"/>
      <c r="C27" s="192"/>
      <c r="D27" s="103"/>
      <c r="E27" s="204"/>
      <c r="F27" s="103"/>
      <c r="G27" s="204"/>
      <c r="H27" s="103"/>
      <c r="I27" s="143"/>
      <c r="J27" s="103"/>
      <c r="K27" s="143"/>
      <c r="L27" s="103"/>
      <c r="M27" s="143"/>
      <c r="N27" s="103"/>
      <c r="O27" s="143"/>
      <c r="P27" s="143"/>
      <c r="Q27" s="143"/>
      <c r="R27" s="103"/>
      <c r="S27" s="195"/>
    </row>
    <row r="28" spans="1:19" ht="15.95" customHeight="1">
      <c r="A28" s="31" t="s">
        <v>23</v>
      </c>
      <c r="B28" s="32" t="s">
        <v>24</v>
      </c>
      <c r="C28" s="33">
        <f>SUM(C2:C8)</f>
        <v>6613</v>
      </c>
      <c r="D28" s="104">
        <f t="shared" ref="D28:D35" si="0">E28/$C28</f>
        <v>0.38700000000000001</v>
      </c>
      <c r="E28" s="214">
        <f>SUM(E2:E8)</f>
        <v>2562</v>
      </c>
      <c r="F28" s="104">
        <f t="shared" ref="F28:F35" si="1">G28/$C28</f>
        <v>0.61299999999999999</v>
      </c>
      <c r="G28" s="207">
        <f>SUM(G2:G8)</f>
        <v>4051</v>
      </c>
      <c r="H28" s="104">
        <f t="shared" ref="H28:H35" si="2">I28/$C28</f>
        <v>0.495</v>
      </c>
      <c r="I28" s="34">
        <f>SUM(I2:I8)</f>
        <v>3276</v>
      </c>
      <c r="J28" s="104">
        <f t="shared" ref="J28:J35" si="3">K28/$C28</f>
        <v>0</v>
      </c>
      <c r="K28" s="34">
        <f>SUM(K2:K8)</f>
        <v>0</v>
      </c>
      <c r="L28" s="104">
        <f>M28/$C28</f>
        <v>0</v>
      </c>
      <c r="M28" s="34">
        <f>SUM(M2:M8)</f>
        <v>0</v>
      </c>
      <c r="N28" s="104">
        <f t="shared" ref="N28:N35" si="4">O28/$C28</f>
        <v>0.11700000000000001</v>
      </c>
      <c r="O28" s="34">
        <f>SUM(O2:O8)</f>
        <v>775</v>
      </c>
      <c r="P28" s="104">
        <f t="shared" ref="P28:P35" si="5">Q28/$C28</f>
        <v>0</v>
      </c>
      <c r="Q28" s="34">
        <f>SUM(Q2:Q8)</f>
        <v>0</v>
      </c>
      <c r="R28" s="104">
        <f t="shared" ref="R28:R35" si="6">S28/$C28</f>
        <v>0</v>
      </c>
      <c r="S28" s="34">
        <f>SUM(S2:S8)</f>
        <v>0</v>
      </c>
    </row>
    <row r="29" spans="1:19" ht="15.95" customHeight="1">
      <c r="A29" s="35" t="s">
        <v>25</v>
      </c>
      <c r="B29" s="36" t="s">
        <v>26</v>
      </c>
      <c r="C29" s="21">
        <f>SUM(C9:C14)</f>
        <v>5627</v>
      </c>
      <c r="D29" s="97">
        <f t="shared" si="0"/>
        <v>0.248</v>
      </c>
      <c r="E29" s="214">
        <f>SUM(E9:E14)</f>
        <v>1396</v>
      </c>
      <c r="F29" s="97">
        <f t="shared" si="1"/>
        <v>0.752</v>
      </c>
      <c r="G29" s="207">
        <f>SUM(G9:G14)</f>
        <v>4231</v>
      </c>
      <c r="H29" s="97">
        <f t="shared" si="2"/>
        <v>0.68600000000000005</v>
      </c>
      <c r="I29" s="22">
        <f>SUM(I9:I14)</f>
        <v>3859</v>
      </c>
      <c r="J29" s="97">
        <f t="shared" si="3"/>
        <v>3.1E-2</v>
      </c>
      <c r="K29" s="22">
        <f>SUM(K9:K14)</f>
        <v>175</v>
      </c>
      <c r="L29" s="97">
        <f>M29/$C29</f>
        <v>0.02</v>
      </c>
      <c r="M29" s="22">
        <f>SUM(M9:M14)</f>
        <v>111</v>
      </c>
      <c r="N29" s="97">
        <f t="shared" si="4"/>
        <v>1.4999999999999999E-2</v>
      </c>
      <c r="O29" s="22">
        <f>SUM(O9:O14)</f>
        <v>86</v>
      </c>
      <c r="P29" s="97">
        <f t="shared" si="5"/>
        <v>0</v>
      </c>
      <c r="Q29" s="22">
        <f>SUM(Q9:Q14)</f>
        <v>0</v>
      </c>
      <c r="R29" s="97">
        <f t="shared" si="6"/>
        <v>0</v>
      </c>
      <c r="S29" s="22">
        <f>SUM(S9:S14)</f>
        <v>0</v>
      </c>
    </row>
    <row r="30" spans="1:19" ht="15.95" customHeight="1">
      <c r="A30" s="35" t="s">
        <v>27</v>
      </c>
      <c r="B30" s="36" t="s">
        <v>28</v>
      </c>
      <c r="C30" s="21">
        <f>SUM(C15:C24)</f>
        <v>28084</v>
      </c>
      <c r="D30" s="97">
        <f t="shared" si="0"/>
        <v>0.23599999999999999</v>
      </c>
      <c r="E30" s="216">
        <f>SUM(E15:E24)</f>
        <v>6620</v>
      </c>
      <c r="F30" s="97">
        <f t="shared" si="1"/>
        <v>0.76400000000000001</v>
      </c>
      <c r="G30" s="213">
        <f>SUM(G15:G24)</f>
        <v>21464</v>
      </c>
      <c r="H30" s="97">
        <f t="shared" si="2"/>
        <v>0.19700000000000001</v>
      </c>
      <c r="I30" s="22">
        <f>SUM(I15:I24)</f>
        <v>5536</v>
      </c>
      <c r="J30" s="97">
        <f t="shared" si="3"/>
        <v>2.1999999999999999E-2</v>
      </c>
      <c r="K30" s="22">
        <f>SUM(K15:K24)</f>
        <v>612</v>
      </c>
      <c r="L30" s="97">
        <f>M30/$C30</f>
        <v>0.182</v>
      </c>
      <c r="M30" s="22">
        <f>SUM(M15:M24)</f>
        <v>5124</v>
      </c>
      <c r="N30" s="97">
        <f t="shared" si="4"/>
        <v>0.26</v>
      </c>
      <c r="O30" s="22">
        <f>SUM(O15:O24)</f>
        <v>7312</v>
      </c>
      <c r="P30" s="97">
        <f t="shared" si="5"/>
        <v>4.3999999999999997E-2</v>
      </c>
      <c r="Q30" s="22">
        <f>SUM(Q15:Q24)</f>
        <v>1247</v>
      </c>
      <c r="R30" s="97">
        <f t="shared" si="6"/>
        <v>5.8000000000000003E-2</v>
      </c>
      <c r="S30" s="22">
        <f>SUM(S15:S24)</f>
        <v>1633</v>
      </c>
    </row>
    <row r="31" spans="1:19" ht="15.95" customHeight="1">
      <c r="A31" s="37" t="s">
        <v>29</v>
      </c>
      <c r="B31" s="38" t="s">
        <v>30</v>
      </c>
      <c r="C31" s="25">
        <f>SUM(C25:C26)</f>
        <v>13279</v>
      </c>
      <c r="D31" s="202">
        <f t="shared" si="0"/>
        <v>0.38600000000000001</v>
      </c>
      <c r="E31" s="215">
        <f>SUM(E25:E26)</f>
        <v>5129</v>
      </c>
      <c r="F31" s="212">
        <f t="shared" si="1"/>
        <v>0.61399999999999999</v>
      </c>
      <c r="G31" s="211">
        <f>SUM(G25:G26)</f>
        <v>8150</v>
      </c>
      <c r="H31" s="203">
        <f t="shared" si="2"/>
        <v>2.1000000000000001E-2</v>
      </c>
      <c r="I31" s="26">
        <f>SUM(I25:I26)</f>
        <v>281</v>
      </c>
      <c r="J31" s="100">
        <f t="shared" si="3"/>
        <v>2E-3</v>
      </c>
      <c r="K31" s="26">
        <f>SUM(K25:K26)</f>
        <v>31</v>
      </c>
      <c r="L31" s="100">
        <f>M31/$C31</f>
        <v>0.29099999999999998</v>
      </c>
      <c r="M31" s="26">
        <f>SUM(M25:M26)</f>
        <v>3864</v>
      </c>
      <c r="N31" s="100">
        <f t="shared" si="4"/>
        <v>4.2000000000000003E-2</v>
      </c>
      <c r="O31" s="26">
        <f>SUM(O25:O26)</f>
        <v>552</v>
      </c>
      <c r="P31" s="100">
        <f t="shared" si="5"/>
        <v>0.10199999999999999</v>
      </c>
      <c r="Q31" s="26">
        <f>SUM(Q25:Q26)</f>
        <v>1348</v>
      </c>
      <c r="R31" s="100">
        <f t="shared" si="6"/>
        <v>0.156</v>
      </c>
      <c r="S31" s="26">
        <f>SUM(S25:S26)</f>
        <v>2074</v>
      </c>
    </row>
    <row r="32" spans="1:19" ht="3.2" customHeight="1">
      <c r="A32" s="101"/>
      <c r="B32" s="102"/>
      <c r="C32" s="192"/>
      <c r="D32" s="105"/>
      <c r="E32" s="204"/>
      <c r="F32" s="105"/>
      <c r="G32" s="204"/>
      <c r="H32" s="105"/>
      <c r="I32" s="143"/>
      <c r="J32" s="106"/>
      <c r="K32" s="143"/>
      <c r="L32" s="105"/>
      <c r="M32" s="143"/>
      <c r="N32" s="105"/>
      <c r="O32" s="143"/>
      <c r="P32" s="105"/>
      <c r="Q32" s="143"/>
      <c r="R32" s="105"/>
      <c r="S32" s="196"/>
    </row>
    <row r="33" spans="1:19" ht="15.95" customHeight="1">
      <c r="A33" s="107" t="s">
        <v>31</v>
      </c>
      <c r="B33" s="108" t="s">
        <v>32</v>
      </c>
      <c r="C33" s="193">
        <f>SUM(C28:C31)</f>
        <v>53603</v>
      </c>
      <c r="D33" s="109">
        <f t="shared" si="0"/>
        <v>0.29299999999999998</v>
      </c>
      <c r="E33" s="217">
        <f>SUM(E28:E31)</f>
        <v>15707</v>
      </c>
      <c r="F33" s="109">
        <f t="shared" si="1"/>
        <v>0.70699999999999996</v>
      </c>
      <c r="G33" s="217">
        <f>SUM(G28:G31)</f>
        <v>37896</v>
      </c>
      <c r="H33" s="109">
        <f t="shared" si="2"/>
        <v>0.24199999999999999</v>
      </c>
      <c r="I33" s="144">
        <f>SUM(I28:I31)</f>
        <v>12952</v>
      </c>
      <c r="J33" s="109">
        <f t="shared" si="3"/>
        <v>1.4999999999999999E-2</v>
      </c>
      <c r="K33" s="144">
        <f>SUM(K28:K31)</f>
        <v>818</v>
      </c>
      <c r="L33" s="109">
        <f>M33/$C33</f>
        <v>0.17</v>
      </c>
      <c r="M33" s="144">
        <f>SUM(M28:M31)</f>
        <v>9099</v>
      </c>
      <c r="N33" s="109">
        <f t="shared" si="4"/>
        <v>0.16300000000000001</v>
      </c>
      <c r="O33" s="144">
        <f>SUM(O28:O31)</f>
        <v>8725</v>
      </c>
      <c r="P33" s="109">
        <f t="shared" si="5"/>
        <v>4.8000000000000001E-2</v>
      </c>
      <c r="Q33" s="144">
        <f>SUM(Q28:Q31)</f>
        <v>2595</v>
      </c>
      <c r="R33" s="109">
        <f t="shared" si="6"/>
        <v>6.9000000000000006E-2</v>
      </c>
      <c r="S33" s="144">
        <f>SUM(S28:S31)</f>
        <v>3707</v>
      </c>
    </row>
    <row r="34" spans="1:19" ht="3.2" customHeight="1">
      <c r="A34" s="101"/>
      <c r="B34" s="102"/>
      <c r="C34" s="192"/>
      <c r="D34" s="105"/>
      <c r="E34" s="218"/>
      <c r="F34" s="105"/>
      <c r="G34" s="218"/>
      <c r="H34" s="105"/>
      <c r="I34" s="143"/>
      <c r="J34" s="145"/>
      <c r="K34" s="143"/>
      <c r="L34" s="105"/>
      <c r="M34" s="143"/>
      <c r="N34" s="105"/>
      <c r="O34" s="143"/>
      <c r="P34" s="105"/>
      <c r="Q34" s="143"/>
      <c r="R34" s="105"/>
      <c r="S34" s="196"/>
    </row>
    <row r="35" spans="1:19" ht="15.95" customHeight="1">
      <c r="A35" s="219" t="s">
        <v>31</v>
      </c>
      <c r="B35" s="220" t="s">
        <v>83</v>
      </c>
      <c r="C35" s="221">
        <f>C33-C26</f>
        <v>49590</v>
      </c>
      <c r="D35" s="222">
        <f t="shared" si="0"/>
        <v>0.27600000000000002</v>
      </c>
      <c r="E35" s="214">
        <f>E33-E26</f>
        <v>13701</v>
      </c>
      <c r="F35" s="223">
        <f t="shared" si="1"/>
        <v>0.72399999999999998</v>
      </c>
      <c r="G35" s="214">
        <f>G33-G26</f>
        <v>35889</v>
      </c>
      <c r="H35" s="224">
        <f t="shared" si="2"/>
        <v>0.26100000000000001</v>
      </c>
      <c r="I35" s="225">
        <f>I33-I26</f>
        <v>12952</v>
      </c>
      <c r="J35" s="226">
        <f t="shared" si="3"/>
        <v>1.6E-2</v>
      </c>
      <c r="K35" s="225">
        <f>K33-K26</f>
        <v>818</v>
      </c>
      <c r="L35" s="226">
        <f>M35/$C35</f>
        <v>0.183</v>
      </c>
      <c r="M35" s="225">
        <f>M33-M26</f>
        <v>9099</v>
      </c>
      <c r="N35" s="226">
        <f t="shared" si="4"/>
        <v>0.17599999999999999</v>
      </c>
      <c r="O35" s="225">
        <f>O33-O26</f>
        <v>8725</v>
      </c>
      <c r="P35" s="226">
        <f t="shared" si="5"/>
        <v>3.9E-2</v>
      </c>
      <c r="Q35" s="225">
        <f>Q33-Q26</f>
        <v>1940</v>
      </c>
      <c r="R35" s="226">
        <f t="shared" si="6"/>
        <v>4.7E-2</v>
      </c>
      <c r="S35" s="225">
        <f>S33-S26</f>
        <v>2355</v>
      </c>
    </row>
    <row r="36" spans="1:19" ht="18" customHeight="1">
      <c r="E36" s="57"/>
      <c r="G36" s="57"/>
    </row>
  </sheetData>
  <mergeCells count="8">
    <mergeCell ref="N1:O1"/>
    <mergeCell ref="P1:Q1"/>
    <mergeCell ref="R1:S1"/>
    <mergeCell ref="D1:E1"/>
    <mergeCell ref="F1:G1"/>
    <mergeCell ref="H1:I1"/>
    <mergeCell ref="J1:K1"/>
    <mergeCell ref="L1:M1"/>
  </mergeCells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74" orientation="landscape" r:id="rId1"/>
  <headerFooter alignWithMargins="0">
    <oddHeader>&amp;LSchweizerische Holzenergiestatistik EJ2023
&amp;C&amp;"Arial,Fett"&amp;12Umwandlungsverluste und Nutzenergie im Jahr 2023 nach Verbrauchergruppen&amp;"Arial,Standard"
&amp;10in  TJ (effektive Jahreswerte, Aufteilung per 31.12.)&amp;R&amp;"Arial,Standard"Tabelle O</oddHeader>
    <oddFooter>&amp;R24.06.2024</oddFooter>
  </headerFooter>
  <customProperties>
    <customPr name="EpmWorksheetKeyString_GUID" r:id="rId2"/>
  </customPropertie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20"/>
  <dimension ref="A1:X38"/>
  <sheetViews>
    <sheetView view="pageLayout" topLeftCell="A12" zoomScaleNormal="100" workbookViewId="0">
      <selection activeCell="Y14" sqref="Y14"/>
    </sheetView>
  </sheetViews>
  <sheetFormatPr baseColWidth="10" defaultColWidth="11.42578125" defaultRowHeight="12"/>
  <cols>
    <col min="1" max="1" width="20.28515625" style="60" customWidth="1"/>
    <col min="2" max="14" width="7.85546875" style="60" customWidth="1"/>
    <col min="15" max="15" width="8.140625" style="60" bestFit="1" customWidth="1"/>
    <col min="16" max="20" width="7.85546875" style="60" customWidth="1"/>
    <col min="21" max="21" width="10.140625" style="60" customWidth="1"/>
    <col min="22" max="23" width="7.85546875" style="60" customWidth="1"/>
    <col min="24" max="16384" width="11.42578125" style="60"/>
  </cols>
  <sheetData>
    <row r="1" spans="1:24" ht="14.1" customHeight="1">
      <c r="A1" s="62" t="s">
        <v>161</v>
      </c>
      <c r="B1" s="297" t="s">
        <v>162</v>
      </c>
      <c r="C1" s="297"/>
      <c r="D1" s="297" t="s">
        <v>163</v>
      </c>
      <c r="E1" s="297"/>
      <c r="F1" s="297" t="s">
        <v>164</v>
      </c>
      <c r="G1" s="297"/>
      <c r="H1" s="297" t="s">
        <v>165</v>
      </c>
      <c r="I1" s="297"/>
      <c r="J1" s="297" t="s">
        <v>166</v>
      </c>
      <c r="K1" s="297"/>
      <c r="L1" s="297" t="s">
        <v>167</v>
      </c>
      <c r="M1" s="297"/>
      <c r="N1" s="297" t="s">
        <v>168</v>
      </c>
      <c r="O1" s="297"/>
      <c r="P1" s="297" t="s">
        <v>169</v>
      </c>
      <c r="Q1" s="297"/>
      <c r="R1" s="297" t="s">
        <v>170</v>
      </c>
      <c r="S1" s="297"/>
      <c r="T1" s="297" t="s">
        <v>171</v>
      </c>
      <c r="U1" s="297"/>
      <c r="V1" s="70" t="s">
        <v>172</v>
      </c>
      <c r="W1" s="3"/>
    </row>
    <row r="2" spans="1:24" ht="14.1" customHeight="1">
      <c r="A2" s="62"/>
      <c r="B2" s="70" t="s">
        <v>173</v>
      </c>
      <c r="C2" s="70" t="s">
        <v>174</v>
      </c>
      <c r="D2" s="70" t="s">
        <v>173</v>
      </c>
      <c r="E2" s="70" t="s">
        <v>174</v>
      </c>
      <c r="F2" s="70" t="s">
        <v>173</v>
      </c>
      <c r="G2" s="70" t="s">
        <v>174</v>
      </c>
      <c r="H2" s="70" t="s">
        <v>173</v>
      </c>
      <c r="I2" s="70" t="s">
        <v>174</v>
      </c>
      <c r="J2" s="70" t="s">
        <v>173</v>
      </c>
      <c r="K2" s="70" t="s">
        <v>174</v>
      </c>
      <c r="L2" s="70" t="s">
        <v>173</v>
      </c>
      <c r="M2" s="70" t="s">
        <v>174</v>
      </c>
      <c r="N2" s="70" t="s">
        <v>173</v>
      </c>
      <c r="O2" s="70" t="s">
        <v>174</v>
      </c>
      <c r="P2" s="70" t="s">
        <v>173</v>
      </c>
      <c r="Q2" s="70" t="s">
        <v>174</v>
      </c>
      <c r="R2" s="70" t="s">
        <v>173</v>
      </c>
      <c r="S2" s="70" t="s">
        <v>174</v>
      </c>
      <c r="T2" s="70" t="s">
        <v>175</v>
      </c>
      <c r="U2" s="70" t="s">
        <v>174</v>
      </c>
      <c r="V2" s="70" t="s">
        <v>176</v>
      </c>
      <c r="W2" s="70" t="s">
        <v>177</v>
      </c>
    </row>
    <row r="3" spans="1:24" ht="14.1" customHeight="1">
      <c r="A3" s="63" t="s">
        <v>178</v>
      </c>
      <c r="B3" s="71">
        <v>242</v>
      </c>
      <c r="C3" s="72">
        <v>30407</v>
      </c>
      <c r="D3" s="245">
        <v>245</v>
      </c>
      <c r="E3" s="72">
        <v>27174</v>
      </c>
      <c r="F3" s="245">
        <v>156</v>
      </c>
      <c r="G3" s="72">
        <v>19729</v>
      </c>
      <c r="H3" s="245">
        <v>81</v>
      </c>
      <c r="I3" s="72">
        <v>30597</v>
      </c>
      <c r="J3" s="245">
        <v>15</v>
      </c>
      <c r="K3" s="72">
        <v>5440</v>
      </c>
      <c r="L3" s="245">
        <v>24</v>
      </c>
      <c r="M3" s="72">
        <v>9382</v>
      </c>
      <c r="N3" s="245">
        <v>88</v>
      </c>
      <c r="O3" s="72">
        <v>99288</v>
      </c>
      <c r="P3" s="246" t="s">
        <v>290</v>
      </c>
      <c r="Q3" s="72" t="s">
        <v>293</v>
      </c>
      <c r="R3" s="245">
        <v>25</v>
      </c>
      <c r="S3" s="72">
        <v>25629</v>
      </c>
      <c r="T3" s="245">
        <v>879</v>
      </c>
      <c r="U3" s="72">
        <v>252106</v>
      </c>
      <c r="V3" s="227">
        <v>6.9000000000000006E-2</v>
      </c>
      <c r="W3" s="227">
        <v>8.3000000000000004E-2</v>
      </c>
      <c r="X3" s="61"/>
    </row>
    <row r="4" spans="1:24" ht="14.1" customHeight="1">
      <c r="A4" s="64" t="s">
        <v>179</v>
      </c>
      <c r="B4" s="73">
        <v>48</v>
      </c>
      <c r="C4" s="47">
        <v>5420</v>
      </c>
      <c r="D4" s="244">
        <v>7</v>
      </c>
      <c r="E4" s="47">
        <v>590</v>
      </c>
      <c r="F4" s="244">
        <v>33</v>
      </c>
      <c r="G4" s="47">
        <v>4114</v>
      </c>
      <c r="H4" s="244">
        <v>8</v>
      </c>
      <c r="I4" s="47">
        <v>3090</v>
      </c>
      <c r="J4" s="244">
        <v>0</v>
      </c>
      <c r="K4" s="47">
        <v>0</v>
      </c>
      <c r="L4" s="244" t="s">
        <v>290</v>
      </c>
      <c r="M4" s="47" t="s">
        <v>291</v>
      </c>
      <c r="N4" s="244">
        <v>12</v>
      </c>
      <c r="O4" s="47">
        <v>11250</v>
      </c>
      <c r="P4" s="244">
        <v>0</v>
      </c>
      <c r="Q4" s="47">
        <v>0</v>
      </c>
      <c r="R4" s="244">
        <v>4</v>
      </c>
      <c r="S4" s="47">
        <v>3000</v>
      </c>
      <c r="T4" s="244">
        <v>114</v>
      </c>
      <c r="U4" s="47">
        <v>28174</v>
      </c>
      <c r="V4" s="227">
        <v>8.9999999999999993E-3</v>
      </c>
      <c r="W4" s="227">
        <v>8.9999999999999993E-3</v>
      </c>
      <c r="X4" s="61"/>
    </row>
    <row r="5" spans="1:24" ht="14.1" customHeight="1">
      <c r="A5" s="64" t="s">
        <v>180</v>
      </c>
      <c r="B5" s="73">
        <v>13</v>
      </c>
      <c r="C5" s="47">
        <v>1073</v>
      </c>
      <c r="D5" s="244" t="s">
        <v>290</v>
      </c>
      <c r="E5" s="47" t="s">
        <v>292</v>
      </c>
      <c r="F5" s="244">
        <v>10</v>
      </c>
      <c r="G5" s="47">
        <v>1080</v>
      </c>
      <c r="H5" s="244" t="s">
        <v>290</v>
      </c>
      <c r="I5" s="47" t="s">
        <v>291</v>
      </c>
      <c r="J5" s="244">
        <v>0</v>
      </c>
      <c r="K5" s="47">
        <v>0</v>
      </c>
      <c r="L5" s="244" t="s">
        <v>290</v>
      </c>
      <c r="M5" s="47" t="s">
        <v>291</v>
      </c>
      <c r="N5" s="244">
        <v>0</v>
      </c>
      <c r="O5" s="47">
        <v>0</v>
      </c>
      <c r="P5" s="244">
        <v>0</v>
      </c>
      <c r="Q5" s="47">
        <v>0</v>
      </c>
      <c r="R5" s="244" t="s">
        <v>290</v>
      </c>
      <c r="S5" s="47" t="s">
        <v>293</v>
      </c>
      <c r="T5" s="244">
        <v>32</v>
      </c>
      <c r="U5" s="47">
        <v>6562</v>
      </c>
      <c r="V5" s="227">
        <v>3.0000000000000001E-3</v>
      </c>
      <c r="W5" s="227">
        <v>2E-3</v>
      </c>
      <c r="X5" s="61"/>
    </row>
    <row r="6" spans="1:24" ht="14.1" customHeight="1">
      <c r="A6" s="64" t="s">
        <v>181</v>
      </c>
      <c r="B6" s="74">
        <v>175</v>
      </c>
      <c r="C6" s="47">
        <v>19992</v>
      </c>
      <c r="D6" s="247">
        <v>204</v>
      </c>
      <c r="E6" s="47">
        <v>20395</v>
      </c>
      <c r="F6" s="244">
        <v>60</v>
      </c>
      <c r="G6" s="47">
        <v>7243</v>
      </c>
      <c r="H6" s="244">
        <v>34</v>
      </c>
      <c r="I6" s="47">
        <v>12980</v>
      </c>
      <c r="J6" s="244">
        <v>10</v>
      </c>
      <c r="K6" s="47">
        <v>3362</v>
      </c>
      <c r="L6" s="244">
        <v>8</v>
      </c>
      <c r="M6" s="47">
        <v>2948</v>
      </c>
      <c r="N6" s="244">
        <v>45</v>
      </c>
      <c r="O6" s="47">
        <v>42680</v>
      </c>
      <c r="P6" s="244" t="s">
        <v>290</v>
      </c>
      <c r="Q6" s="47" t="s">
        <v>293</v>
      </c>
      <c r="R6" s="244">
        <v>5</v>
      </c>
      <c r="S6" s="47">
        <v>6301</v>
      </c>
      <c r="T6" s="244">
        <v>544</v>
      </c>
      <c r="U6" s="47">
        <v>118262</v>
      </c>
      <c r="V6" s="227">
        <v>4.2999999999999997E-2</v>
      </c>
      <c r="W6" s="227">
        <v>3.9E-2</v>
      </c>
      <c r="X6" s="61"/>
    </row>
    <row r="7" spans="1:24" ht="14.1" customHeight="1">
      <c r="A7" s="64" t="s">
        <v>182</v>
      </c>
      <c r="B7" s="73">
        <v>4</v>
      </c>
      <c r="C7" s="47">
        <v>480</v>
      </c>
      <c r="D7" s="244">
        <v>49</v>
      </c>
      <c r="E7" s="47">
        <v>5375</v>
      </c>
      <c r="F7" s="244" t="s">
        <v>290</v>
      </c>
      <c r="G7" s="47" t="s">
        <v>292</v>
      </c>
      <c r="H7" s="244" t="s">
        <v>290</v>
      </c>
      <c r="I7" s="47" t="s">
        <v>291</v>
      </c>
      <c r="J7" s="244" t="s">
        <v>290</v>
      </c>
      <c r="K7" s="47" t="s">
        <v>294</v>
      </c>
      <c r="L7" s="244" t="s">
        <v>290</v>
      </c>
      <c r="M7" s="47" t="s">
        <v>291</v>
      </c>
      <c r="N7" s="244" t="s">
        <v>290</v>
      </c>
      <c r="O7" s="47" t="s">
        <v>291</v>
      </c>
      <c r="P7" s="244" t="s">
        <v>290</v>
      </c>
      <c r="Q7" s="47" t="s">
        <v>291</v>
      </c>
      <c r="R7" s="244">
        <v>0</v>
      </c>
      <c r="S7" s="47">
        <v>0</v>
      </c>
      <c r="T7" s="244">
        <v>64</v>
      </c>
      <c r="U7" s="47">
        <v>10190</v>
      </c>
      <c r="V7" s="227">
        <v>5.0000000000000001E-3</v>
      </c>
      <c r="W7" s="227">
        <v>3.0000000000000001E-3</v>
      </c>
      <c r="X7" s="61"/>
    </row>
    <row r="8" spans="1:24" ht="14.1" customHeight="1">
      <c r="A8" s="64" t="s">
        <v>183</v>
      </c>
      <c r="B8" s="73">
        <v>1193</v>
      </c>
      <c r="C8" s="47">
        <v>114601</v>
      </c>
      <c r="D8" s="244">
        <v>427</v>
      </c>
      <c r="E8" s="47">
        <v>49547</v>
      </c>
      <c r="F8" s="244">
        <v>428</v>
      </c>
      <c r="G8" s="47">
        <v>49409</v>
      </c>
      <c r="H8" s="244">
        <v>133</v>
      </c>
      <c r="I8" s="47">
        <v>49163</v>
      </c>
      <c r="J8" s="244">
        <v>24</v>
      </c>
      <c r="K8" s="47">
        <v>8448</v>
      </c>
      <c r="L8" s="244">
        <v>42</v>
      </c>
      <c r="M8" s="47">
        <v>15780</v>
      </c>
      <c r="N8" s="244">
        <v>155</v>
      </c>
      <c r="O8" s="47">
        <v>156637</v>
      </c>
      <c r="P8" s="244">
        <v>12</v>
      </c>
      <c r="Q8" s="47">
        <v>12006</v>
      </c>
      <c r="R8" s="244">
        <v>41</v>
      </c>
      <c r="S8" s="47">
        <v>40358</v>
      </c>
      <c r="T8" s="244">
        <v>2455</v>
      </c>
      <c r="U8" s="47">
        <v>495950</v>
      </c>
      <c r="V8" s="227">
        <v>0.19400000000000001</v>
      </c>
      <c r="W8" s="227">
        <v>0.16300000000000001</v>
      </c>
      <c r="X8" s="61"/>
    </row>
    <row r="9" spans="1:24" ht="14.1" customHeight="1">
      <c r="A9" s="64" t="s">
        <v>184</v>
      </c>
      <c r="B9" s="73">
        <v>170</v>
      </c>
      <c r="C9" s="47">
        <v>20211</v>
      </c>
      <c r="D9" s="244">
        <v>100</v>
      </c>
      <c r="E9" s="47">
        <v>11795</v>
      </c>
      <c r="F9" s="244">
        <v>86</v>
      </c>
      <c r="G9" s="47">
        <v>10481</v>
      </c>
      <c r="H9" s="244">
        <v>35</v>
      </c>
      <c r="I9" s="47">
        <v>13080</v>
      </c>
      <c r="J9" s="244">
        <v>4</v>
      </c>
      <c r="K9" s="47">
        <v>1220</v>
      </c>
      <c r="L9" s="244">
        <v>14</v>
      </c>
      <c r="M9" s="47">
        <v>5450</v>
      </c>
      <c r="N9" s="244">
        <v>62</v>
      </c>
      <c r="O9" s="47">
        <v>69528</v>
      </c>
      <c r="P9" s="244" t="s">
        <v>290</v>
      </c>
      <c r="Q9" s="47" t="s">
        <v>291</v>
      </c>
      <c r="R9" s="244">
        <v>23</v>
      </c>
      <c r="S9" s="47">
        <v>34450</v>
      </c>
      <c r="T9" s="244">
        <v>496</v>
      </c>
      <c r="U9" s="47">
        <v>167664</v>
      </c>
      <c r="V9" s="227">
        <v>3.9E-2</v>
      </c>
      <c r="W9" s="227">
        <v>5.5E-2</v>
      </c>
      <c r="X9" s="61"/>
    </row>
    <row r="10" spans="1:24" ht="14.1" customHeight="1">
      <c r="A10" s="64" t="s">
        <v>185</v>
      </c>
      <c r="B10" s="74">
        <v>35</v>
      </c>
      <c r="C10" s="47">
        <v>4546</v>
      </c>
      <c r="D10" s="247">
        <v>49</v>
      </c>
      <c r="E10" s="47">
        <v>5519</v>
      </c>
      <c r="F10" s="244">
        <v>5</v>
      </c>
      <c r="G10" s="47">
        <v>948</v>
      </c>
      <c r="H10" s="244">
        <v>8</v>
      </c>
      <c r="I10" s="47">
        <v>2930</v>
      </c>
      <c r="J10" s="244">
        <v>10</v>
      </c>
      <c r="K10" s="47">
        <v>3949</v>
      </c>
      <c r="L10" s="244" t="s">
        <v>290</v>
      </c>
      <c r="M10" s="47" t="s">
        <v>291</v>
      </c>
      <c r="N10" s="244">
        <v>16</v>
      </c>
      <c r="O10" s="47">
        <v>18031</v>
      </c>
      <c r="P10" s="244">
        <v>7</v>
      </c>
      <c r="Q10" s="47">
        <v>4211</v>
      </c>
      <c r="R10" s="244" t="s">
        <v>290</v>
      </c>
      <c r="S10" s="47" t="s">
        <v>291</v>
      </c>
      <c r="T10" s="244">
        <v>135</v>
      </c>
      <c r="U10" s="47">
        <v>43020</v>
      </c>
      <c r="V10" s="227">
        <v>1.0999999999999999E-2</v>
      </c>
      <c r="W10" s="227">
        <v>1.4E-2</v>
      </c>
      <c r="X10" s="61"/>
    </row>
    <row r="11" spans="1:24" ht="14.1" customHeight="1">
      <c r="A11" s="64" t="s">
        <v>186</v>
      </c>
      <c r="B11" s="73">
        <v>27</v>
      </c>
      <c r="C11" s="47">
        <v>2817</v>
      </c>
      <c r="D11" s="244">
        <v>23</v>
      </c>
      <c r="E11" s="47">
        <v>1735</v>
      </c>
      <c r="F11" s="244">
        <v>18</v>
      </c>
      <c r="G11" s="47">
        <v>1860</v>
      </c>
      <c r="H11" s="244">
        <v>5</v>
      </c>
      <c r="I11" s="47">
        <v>1800</v>
      </c>
      <c r="J11" s="244">
        <v>0</v>
      </c>
      <c r="K11" s="47">
        <v>0</v>
      </c>
      <c r="L11" s="244" t="s">
        <v>290</v>
      </c>
      <c r="M11" s="47" t="s">
        <v>291</v>
      </c>
      <c r="N11" s="244">
        <v>11</v>
      </c>
      <c r="O11" s="47">
        <v>8406</v>
      </c>
      <c r="P11" s="244">
        <v>0</v>
      </c>
      <c r="Q11" s="47">
        <v>0</v>
      </c>
      <c r="R11" s="244" t="s">
        <v>290</v>
      </c>
      <c r="S11" s="47" t="s">
        <v>291</v>
      </c>
      <c r="T11" s="244">
        <v>87</v>
      </c>
      <c r="U11" s="47">
        <v>17928</v>
      </c>
      <c r="V11" s="227">
        <v>7.0000000000000001E-3</v>
      </c>
      <c r="W11" s="227">
        <v>6.0000000000000001E-3</v>
      </c>
      <c r="X11" s="61"/>
    </row>
    <row r="12" spans="1:24" ht="14.1" customHeight="1">
      <c r="A12" s="64" t="s">
        <v>187</v>
      </c>
      <c r="B12" s="73">
        <v>148</v>
      </c>
      <c r="C12" s="47">
        <v>18210</v>
      </c>
      <c r="D12" s="244">
        <v>134</v>
      </c>
      <c r="E12" s="47">
        <v>15066</v>
      </c>
      <c r="F12" s="244">
        <v>131</v>
      </c>
      <c r="G12" s="47">
        <v>17264</v>
      </c>
      <c r="H12" s="244">
        <v>25</v>
      </c>
      <c r="I12" s="47">
        <v>8900</v>
      </c>
      <c r="J12" s="244">
        <v>5</v>
      </c>
      <c r="K12" s="47">
        <v>1798</v>
      </c>
      <c r="L12" s="244">
        <v>11</v>
      </c>
      <c r="M12" s="47">
        <v>3988</v>
      </c>
      <c r="N12" s="244">
        <v>29</v>
      </c>
      <c r="O12" s="47">
        <v>30408</v>
      </c>
      <c r="P12" s="244">
        <v>0</v>
      </c>
      <c r="Q12" s="47">
        <v>0</v>
      </c>
      <c r="R12" s="244">
        <v>13</v>
      </c>
      <c r="S12" s="47">
        <v>11619</v>
      </c>
      <c r="T12" s="244">
        <v>496</v>
      </c>
      <c r="U12" s="47">
        <v>107254</v>
      </c>
      <c r="V12" s="227">
        <v>3.9E-2</v>
      </c>
      <c r="W12" s="227">
        <v>3.5000000000000003E-2</v>
      </c>
      <c r="X12" s="61"/>
    </row>
    <row r="13" spans="1:24" ht="14.1" customHeight="1">
      <c r="A13" s="64" t="s">
        <v>188</v>
      </c>
      <c r="B13" s="73">
        <v>56</v>
      </c>
      <c r="C13" s="47">
        <v>6853</v>
      </c>
      <c r="D13" s="244">
        <v>22</v>
      </c>
      <c r="E13" s="47">
        <v>2270</v>
      </c>
      <c r="F13" s="244">
        <v>7</v>
      </c>
      <c r="G13" s="47">
        <v>706</v>
      </c>
      <c r="H13" s="244">
        <v>12</v>
      </c>
      <c r="I13" s="47">
        <v>4128</v>
      </c>
      <c r="J13" s="244" t="s">
        <v>290</v>
      </c>
      <c r="K13" s="47" t="s">
        <v>294</v>
      </c>
      <c r="L13" s="244" t="s">
        <v>290</v>
      </c>
      <c r="M13" s="47" t="s">
        <v>291</v>
      </c>
      <c r="N13" s="244">
        <v>20</v>
      </c>
      <c r="O13" s="47">
        <v>24200</v>
      </c>
      <c r="P13" s="244">
        <v>0</v>
      </c>
      <c r="Q13" s="47">
        <v>0</v>
      </c>
      <c r="R13" s="244">
        <v>7</v>
      </c>
      <c r="S13" s="47">
        <v>6360</v>
      </c>
      <c r="T13" s="244">
        <v>128</v>
      </c>
      <c r="U13" s="47">
        <v>45933</v>
      </c>
      <c r="V13" s="227">
        <v>0.01</v>
      </c>
      <c r="W13" s="227">
        <v>1.4999999999999999E-2</v>
      </c>
      <c r="X13" s="61"/>
    </row>
    <row r="14" spans="1:24" ht="14.1" customHeight="1">
      <c r="A14" s="64" t="s">
        <v>189</v>
      </c>
      <c r="B14" s="73">
        <v>520</v>
      </c>
      <c r="C14" s="47">
        <v>43697</v>
      </c>
      <c r="D14" s="244">
        <v>204</v>
      </c>
      <c r="E14" s="47">
        <v>22678</v>
      </c>
      <c r="F14" s="244">
        <v>205</v>
      </c>
      <c r="G14" s="47">
        <v>25317</v>
      </c>
      <c r="H14" s="244">
        <v>40</v>
      </c>
      <c r="I14" s="47">
        <v>14268</v>
      </c>
      <c r="J14" s="244">
        <v>14</v>
      </c>
      <c r="K14" s="47">
        <v>4854</v>
      </c>
      <c r="L14" s="244">
        <v>24</v>
      </c>
      <c r="M14" s="47">
        <v>8888</v>
      </c>
      <c r="N14" s="244">
        <v>60</v>
      </c>
      <c r="O14" s="47">
        <v>60840</v>
      </c>
      <c r="P14" s="244">
        <v>5</v>
      </c>
      <c r="Q14" s="47">
        <v>2808</v>
      </c>
      <c r="R14" s="244">
        <v>39</v>
      </c>
      <c r="S14" s="47">
        <v>36066</v>
      </c>
      <c r="T14" s="244">
        <v>1111</v>
      </c>
      <c r="U14" s="47">
        <v>219416</v>
      </c>
      <c r="V14" s="227">
        <v>8.7999999999999995E-2</v>
      </c>
      <c r="W14" s="227">
        <v>7.1999999999999995E-2</v>
      </c>
      <c r="X14" s="61"/>
    </row>
    <row r="15" spans="1:24" ht="14.1" customHeight="1">
      <c r="A15" s="64" t="s">
        <v>190</v>
      </c>
      <c r="B15" s="73">
        <v>122</v>
      </c>
      <c r="C15" s="47">
        <v>11290</v>
      </c>
      <c r="D15" s="244">
        <v>95</v>
      </c>
      <c r="E15" s="47">
        <v>9949</v>
      </c>
      <c r="F15" s="244">
        <v>24</v>
      </c>
      <c r="G15" s="47">
        <v>3342</v>
      </c>
      <c r="H15" s="244">
        <v>19</v>
      </c>
      <c r="I15" s="47">
        <v>7459</v>
      </c>
      <c r="J15" s="244" t="s">
        <v>290</v>
      </c>
      <c r="K15" s="47" t="s">
        <v>294</v>
      </c>
      <c r="L15" s="244" t="s">
        <v>290</v>
      </c>
      <c r="M15" s="47" t="s">
        <v>291</v>
      </c>
      <c r="N15" s="244">
        <v>27</v>
      </c>
      <c r="O15" s="47">
        <v>37063</v>
      </c>
      <c r="P15" s="244">
        <v>6</v>
      </c>
      <c r="Q15" s="47">
        <v>5100</v>
      </c>
      <c r="R15" s="244" t="s">
        <v>290</v>
      </c>
      <c r="S15" s="47" t="s">
        <v>293</v>
      </c>
      <c r="T15" s="244">
        <v>302</v>
      </c>
      <c r="U15" s="47">
        <v>81304</v>
      </c>
      <c r="V15" s="227">
        <v>2.4E-2</v>
      </c>
      <c r="W15" s="227">
        <v>2.7E-2</v>
      </c>
      <c r="X15" s="61"/>
    </row>
    <row r="16" spans="1:24" ht="14.1" customHeight="1">
      <c r="A16" s="64" t="s">
        <v>191</v>
      </c>
      <c r="B16" s="73">
        <v>22</v>
      </c>
      <c r="C16" s="47">
        <v>2727</v>
      </c>
      <c r="D16" s="244">
        <v>16</v>
      </c>
      <c r="E16" s="47">
        <v>1537</v>
      </c>
      <c r="F16" s="244">
        <v>21</v>
      </c>
      <c r="G16" s="47">
        <v>2460</v>
      </c>
      <c r="H16" s="244">
        <v>7</v>
      </c>
      <c r="I16" s="47">
        <v>2610</v>
      </c>
      <c r="J16" s="244" t="s">
        <v>290</v>
      </c>
      <c r="K16" s="47" t="s">
        <v>294</v>
      </c>
      <c r="L16" s="244">
        <v>4</v>
      </c>
      <c r="M16" s="47">
        <v>1690</v>
      </c>
      <c r="N16" s="244">
        <v>8</v>
      </c>
      <c r="O16" s="47">
        <v>7850</v>
      </c>
      <c r="P16" s="244">
        <v>0</v>
      </c>
      <c r="Q16" s="47">
        <v>0</v>
      </c>
      <c r="R16" s="244">
        <v>4</v>
      </c>
      <c r="S16" s="47">
        <v>2600</v>
      </c>
      <c r="T16" s="244">
        <v>83</v>
      </c>
      <c r="U16" s="47">
        <v>21874</v>
      </c>
      <c r="V16" s="227">
        <v>7.0000000000000001E-3</v>
      </c>
      <c r="W16" s="227">
        <v>7.0000000000000001E-3</v>
      </c>
      <c r="X16" s="61"/>
    </row>
    <row r="17" spans="1:24" ht="14.1" customHeight="1">
      <c r="A17" s="64" t="s">
        <v>192</v>
      </c>
      <c r="B17" s="73">
        <v>29</v>
      </c>
      <c r="C17" s="47">
        <v>3012</v>
      </c>
      <c r="D17" s="244">
        <v>14</v>
      </c>
      <c r="E17" s="47">
        <v>1408</v>
      </c>
      <c r="F17" s="244">
        <v>26</v>
      </c>
      <c r="G17" s="47">
        <v>3011</v>
      </c>
      <c r="H17" s="244">
        <v>5</v>
      </c>
      <c r="I17" s="47">
        <v>1950</v>
      </c>
      <c r="J17" s="244">
        <v>0</v>
      </c>
      <c r="K17" s="47">
        <v>0</v>
      </c>
      <c r="L17" s="244" t="s">
        <v>290</v>
      </c>
      <c r="M17" s="47" t="s">
        <v>291</v>
      </c>
      <c r="N17" s="244">
        <v>22</v>
      </c>
      <c r="O17" s="47">
        <v>35900</v>
      </c>
      <c r="P17" s="244">
        <v>0</v>
      </c>
      <c r="Q17" s="47">
        <v>0</v>
      </c>
      <c r="R17" s="244">
        <v>7</v>
      </c>
      <c r="S17" s="47">
        <v>8750</v>
      </c>
      <c r="T17" s="244">
        <v>106</v>
      </c>
      <c r="U17" s="47">
        <v>55102</v>
      </c>
      <c r="V17" s="227">
        <v>8.0000000000000002E-3</v>
      </c>
      <c r="W17" s="227">
        <v>1.7999999999999999E-2</v>
      </c>
      <c r="X17" s="61"/>
    </row>
    <row r="18" spans="1:24" ht="14.1" customHeight="1">
      <c r="A18" s="64" t="s">
        <v>193</v>
      </c>
      <c r="B18" s="73">
        <v>85</v>
      </c>
      <c r="C18" s="47">
        <v>10239</v>
      </c>
      <c r="D18" s="244">
        <v>20</v>
      </c>
      <c r="E18" s="47">
        <v>2170</v>
      </c>
      <c r="F18" s="244">
        <v>24</v>
      </c>
      <c r="G18" s="47">
        <v>3391</v>
      </c>
      <c r="H18" s="244">
        <v>17</v>
      </c>
      <c r="I18" s="47">
        <v>6488</v>
      </c>
      <c r="J18" s="244" t="s">
        <v>290</v>
      </c>
      <c r="K18" s="47" t="s">
        <v>294</v>
      </c>
      <c r="L18" s="244" t="s">
        <v>290</v>
      </c>
      <c r="M18" s="47" t="s">
        <v>291</v>
      </c>
      <c r="N18" s="244">
        <v>15</v>
      </c>
      <c r="O18" s="47">
        <v>12300</v>
      </c>
      <c r="P18" s="244">
        <v>0</v>
      </c>
      <c r="Q18" s="47">
        <v>0</v>
      </c>
      <c r="R18" s="244" t="s">
        <v>290</v>
      </c>
      <c r="S18" s="47" t="s">
        <v>293</v>
      </c>
      <c r="T18" s="244">
        <v>168</v>
      </c>
      <c r="U18" s="47">
        <v>39200</v>
      </c>
      <c r="V18" s="227">
        <v>1.2999999999999999E-2</v>
      </c>
      <c r="W18" s="227">
        <v>1.2999999999999999E-2</v>
      </c>
      <c r="X18" s="61"/>
    </row>
    <row r="19" spans="1:24" ht="14.1" customHeight="1">
      <c r="A19" s="64" t="s">
        <v>194</v>
      </c>
      <c r="B19" s="73">
        <v>83</v>
      </c>
      <c r="C19" s="47">
        <v>9660</v>
      </c>
      <c r="D19" s="244">
        <v>27</v>
      </c>
      <c r="E19" s="47">
        <v>2871</v>
      </c>
      <c r="F19" s="244">
        <v>81</v>
      </c>
      <c r="G19" s="47">
        <v>10448</v>
      </c>
      <c r="H19" s="244">
        <v>16</v>
      </c>
      <c r="I19" s="47">
        <v>6160</v>
      </c>
      <c r="J19" s="244">
        <v>0</v>
      </c>
      <c r="K19" s="47">
        <v>0</v>
      </c>
      <c r="L19" s="244">
        <v>10</v>
      </c>
      <c r="M19" s="47">
        <v>3935</v>
      </c>
      <c r="N19" s="244">
        <v>13</v>
      </c>
      <c r="O19" s="47">
        <v>12990</v>
      </c>
      <c r="P19" s="244" t="s">
        <v>290</v>
      </c>
      <c r="Q19" s="47" t="s">
        <v>291</v>
      </c>
      <c r="R19" s="244">
        <v>20</v>
      </c>
      <c r="S19" s="47">
        <v>17958</v>
      </c>
      <c r="T19" s="244">
        <v>251</v>
      </c>
      <c r="U19" s="47">
        <v>64571</v>
      </c>
      <c r="V19" s="227">
        <v>0.02</v>
      </c>
      <c r="W19" s="227">
        <v>2.1000000000000001E-2</v>
      </c>
      <c r="X19" s="61"/>
    </row>
    <row r="20" spans="1:24" ht="14.1" customHeight="1">
      <c r="A20" s="64" t="s">
        <v>195</v>
      </c>
      <c r="B20" s="73">
        <v>176</v>
      </c>
      <c r="C20" s="47">
        <v>19363</v>
      </c>
      <c r="D20" s="244">
        <v>69</v>
      </c>
      <c r="E20" s="47">
        <v>7773</v>
      </c>
      <c r="F20" s="244">
        <v>68</v>
      </c>
      <c r="G20" s="47">
        <v>8390</v>
      </c>
      <c r="H20" s="244">
        <v>40</v>
      </c>
      <c r="I20" s="47">
        <v>15178</v>
      </c>
      <c r="J20" s="244">
        <v>14</v>
      </c>
      <c r="K20" s="47">
        <v>5302</v>
      </c>
      <c r="L20" s="244">
        <v>10</v>
      </c>
      <c r="M20" s="47">
        <v>3941</v>
      </c>
      <c r="N20" s="244">
        <v>27</v>
      </c>
      <c r="O20" s="47">
        <v>22790</v>
      </c>
      <c r="P20" s="244">
        <v>4</v>
      </c>
      <c r="Q20" s="47">
        <v>2440</v>
      </c>
      <c r="R20" s="244">
        <v>4</v>
      </c>
      <c r="S20" s="47">
        <v>2997</v>
      </c>
      <c r="T20" s="244">
        <v>412</v>
      </c>
      <c r="U20" s="47">
        <v>88175</v>
      </c>
      <c r="V20" s="227">
        <v>3.3000000000000002E-2</v>
      </c>
      <c r="W20" s="227">
        <v>2.9000000000000001E-2</v>
      </c>
      <c r="X20" s="61"/>
    </row>
    <row r="21" spans="1:24" ht="14.1" customHeight="1">
      <c r="A21" s="64" t="s">
        <v>196</v>
      </c>
      <c r="B21" s="73">
        <v>231</v>
      </c>
      <c r="C21" s="47">
        <v>27704</v>
      </c>
      <c r="D21" s="244">
        <v>59</v>
      </c>
      <c r="E21" s="47">
        <v>6851</v>
      </c>
      <c r="F21" s="244">
        <v>235</v>
      </c>
      <c r="G21" s="47">
        <v>31820</v>
      </c>
      <c r="H21" s="244">
        <v>36</v>
      </c>
      <c r="I21" s="47">
        <v>13796</v>
      </c>
      <c r="J21" s="244" t="s">
        <v>290</v>
      </c>
      <c r="K21" s="47" t="s">
        <v>294</v>
      </c>
      <c r="L21" s="244">
        <v>29</v>
      </c>
      <c r="M21" s="47">
        <v>11005</v>
      </c>
      <c r="N21" s="244">
        <v>37</v>
      </c>
      <c r="O21" s="47">
        <v>37009</v>
      </c>
      <c r="P21" s="244" t="s">
        <v>290</v>
      </c>
      <c r="Q21" s="47" t="s">
        <v>291</v>
      </c>
      <c r="R21" s="244">
        <v>24</v>
      </c>
      <c r="S21" s="47">
        <v>28250</v>
      </c>
      <c r="T21" s="244">
        <v>655</v>
      </c>
      <c r="U21" s="47">
        <v>158236</v>
      </c>
      <c r="V21" s="227">
        <v>5.1999999999999998E-2</v>
      </c>
      <c r="W21" s="227">
        <v>5.1999999999999998E-2</v>
      </c>
      <c r="X21" s="61"/>
    </row>
    <row r="22" spans="1:24" ht="14.1" customHeight="1">
      <c r="A22" s="64" t="s">
        <v>197</v>
      </c>
      <c r="B22" s="73">
        <v>329</v>
      </c>
      <c r="C22" s="47">
        <v>36517</v>
      </c>
      <c r="D22" s="244">
        <v>60</v>
      </c>
      <c r="E22" s="47">
        <v>7169</v>
      </c>
      <c r="F22" s="244">
        <v>137</v>
      </c>
      <c r="G22" s="47">
        <v>17331</v>
      </c>
      <c r="H22" s="244">
        <v>34</v>
      </c>
      <c r="I22" s="47">
        <v>12543</v>
      </c>
      <c r="J22" s="244" t="s">
        <v>290</v>
      </c>
      <c r="K22" s="47" t="s">
        <v>294</v>
      </c>
      <c r="L22" s="244">
        <v>21</v>
      </c>
      <c r="M22" s="47">
        <v>8003</v>
      </c>
      <c r="N22" s="244">
        <v>36</v>
      </c>
      <c r="O22" s="47">
        <v>32469</v>
      </c>
      <c r="P22" s="244" t="s">
        <v>290</v>
      </c>
      <c r="Q22" s="47" t="s">
        <v>291</v>
      </c>
      <c r="R22" s="244">
        <v>18</v>
      </c>
      <c r="S22" s="47">
        <v>22320</v>
      </c>
      <c r="T22" s="244">
        <v>640</v>
      </c>
      <c r="U22" s="47">
        <v>138740</v>
      </c>
      <c r="V22" s="227">
        <v>0.05</v>
      </c>
      <c r="W22" s="227">
        <v>4.5999999999999999E-2</v>
      </c>
      <c r="X22" s="61"/>
    </row>
    <row r="23" spans="1:24" ht="14.1" customHeight="1">
      <c r="A23" s="64" t="s">
        <v>198</v>
      </c>
      <c r="B23" s="73">
        <v>54</v>
      </c>
      <c r="C23" s="47">
        <v>7201</v>
      </c>
      <c r="D23" s="244">
        <v>23</v>
      </c>
      <c r="E23" s="47">
        <v>2477</v>
      </c>
      <c r="F23" s="244">
        <v>33</v>
      </c>
      <c r="G23" s="47">
        <v>4476</v>
      </c>
      <c r="H23" s="244">
        <v>13</v>
      </c>
      <c r="I23" s="47">
        <v>5040</v>
      </c>
      <c r="J23" s="244" t="s">
        <v>290</v>
      </c>
      <c r="K23" s="47" t="s">
        <v>294</v>
      </c>
      <c r="L23" s="244">
        <v>8</v>
      </c>
      <c r="M23" s="47">
        <v>3000</v>
      </c>
      <c r="N23" s="244">
        <v>43</v>
      </c>
      <c r="O23" s="47">
        <v>39290</v>
      </c>
      <c r="P23" s="244">
        <v>0</v>
      </c>
      <c r="Q23" s="47">
        <v>0</v>
      </c>
      <c r="R23" s="244" t="s">
        <v>290</v>
      </c>
      <c r="S23" s="47" t="s">
        <v>291</v>
      </c>
      <c r="T23" s="244">
        <v>178</v>
      </c>
      <c r="U23" s="47">
        <v>63945</v>
      </c>
      <c r="V23" s="227">
        <v>1.4E-2</v>
      </c>
      <c r="W23" s="227">
        <v>2.1000000000000001E-2</v>
      </c>
      <c r="X23" s="61"/>
    </row>
    <row r="24" spans="1:24" ht="14.1" customHeight="1">
      <c r="A24" s="64" t="s">
        <v>199</v>
      </c>
      <c r="B24" s="73">
        <v>7</v>
      </c>
      <c r="C24" s="47">
        <v>648</v>
      </c>
      <c r="D24" s="244">
        <v>9</v>
      </c>
      <c r="E24" s="47">
        <v>798</v>
      </c>
      <c r="F24" s="244">
        <v>16</v>
      </c>
      <c r="G24" s="47">
        <v>1556</v>
      </c>
      <c r="H24" s="244" t="s">
        <v>290</v>
      </c>
      <c r="I24" s="47" t="s">
        <v>291</v>
      </c>
      <c r="J24" s="244">
        <v>0</v>
      </c>
      <c r="K24" s="47">
        <v>0</v>
      </c>
      <c r="L24" s="244" t="s">
        <v>290</v>
      </c>
      <c r="M24" s="47" t="s">
        <v>291</v>
      </c>
      <c r="N24" s="244">
        <v>7</v>
      </c>
      <c r="O24" s="47">
        <v>18950</v>
      </c>
      <c r="P24" s="244">
        <v>0</v>
      </c>
      <c r="Q24" s="47">
        <v>0</v>
      </c>
      <c r="R24" s="244">
        <v>0</v>
      </c>
      <c r="S24" s="47">
        <v>0</v>
      </c>
      <c r="T24" s="244">
        <v>43</v>
      </c>
      <c r="U24" s="47">
        <v>23407</v>
      </c>
      <c r="V24" s="227">
        <v>3.0000000000000001E-3</v>
      </c>
      <c r="W24" s="227">
        <v>8.0000000000000002E-3</v>
      </c>
      <c r="X24" s="61"/>
    </row>
    <row r="25" spans="1:24" ht="14.1" customHeight="1">
      <c r="A25" s="64" t="s">
        <v>200</v>
      </c>
      <c r="B25" s="73">
        <v>101</v>
      </c>
      <c r="C25" s="47">
        <v>12649</v>
      </c>
      <c r="D25" s="244">
        <v>203</v>
      </c>
      <c r="E25" s="47">
        <v>24652</v>
      </c>
      <c r="F25" s="244">
        <v>131</v>
      </c>
      <c r="G25" s="47">
        <v>16672</v>
      </c>
      <c r="H25" s="244">
        <v>23</v>
      </c>
      <c r="I25" s="47">
        <v>8085</v>
      </c>
      <c r="J25" s="244">
        <v>10</v>
      </c>
      <c r="K25" s="47">
        <v>3001</v>
      </c>
      <c r="L25" s="244">
        <v>23</v>
      </c>
      <c r="M25" s="47">
        <v>8810</v>
      </c>
      <c r="N25" s="244">
        <v>32</v>
      </c>
      <c r="O25" s="47">
        <v>40327</v>
      </c>
      <c r="P25" s="244">
        <v>6</v>
      </c>
      <c r="Q25" s="47">
        <v>11751</v>
      </c>
      <c r="R25" s="244">
        <v>7</v>
      </c>
      <c r="S25" s="47">
        <v>6984</v>
      </c>
      <c r="T25" s="244">
        <v>536</v>
      </c>
      <c r="U25" s="47">
        <v>132931</v>
      </c>
      <c r="V25" s="227">
        <v>4.2000000000000003E-2</v>
      </c>
      <c r="W25" s="227">
        <v>4.3999999999999997E-2</v>
      </c>
      <c r="X25" s="61"/>
    </row>
    <row r="26" spans="1:24" ht="14.1" customHeight="1">
      <c r="A26" s="64" t="s">
        <v>201</v>
      </c>
      <c r="B26" s="73">
        <v>276</v>
      </c>
      <c r="C26" s="47">
        <v>32936</v>
      </c>
      <c r="D26" s="244">
        <v>293</v>
      </c>
      <c r="E26" s="47">
        <v>35037</v>
      </c>
      <c r="F26" s="244">
        <v>96</v>
      </c>
      <c r="G26" s="47">
        <v>12661</v>
      </c>
      <c r="H26" s="244">
        <v>47</v>
      </c>
      <c r="I26" s="47">
        <v>16560</v>
      </c>
      <c r="J26" s="244">
        <v>28</v>
      </c>
      <c r="K26" s="47">
        <v>9451</v>
      </c>
      <c r="L26" s="244">
        <v>13</v>
      </c>
      <c r="M26" s="47">
        <v>4866</v>
      </c>
      <c r="N26" s="244">
        <v>61</v>
      </c>
      <c r="O26" s="47">
        <v>67493</v>
      </c>
      <c r="P26" s="244">
        <v>8</v>
      </c>
      <c r="Q26" s="47">
        <v>4880</v>
      </c>
      <c r="R26" s="244">
        <v>7</v>
      </c>
      <c r="S26" s="47">
        <v>9470</v>
      </c>
      <c r="T26" s="244">
        <v>829</v>
      </c>
      <c r="U26" s="47">
        <v>193353</v>
      </c>
      <c r="V26" s="227">
        <v>6.5000000000000002E-2</v>
      </c>
      <c r="W26" s="227">
        <v>6.4000000000000001E-2</v>
      </c>
      <c r="X26" s="61"/>
    </row>
    <row r="27" spans="1:24" ht="14.1" customHeight="1">
      <c r="A27" s="64" t="s">
        <v>202</v>
      </c>
      <c r="B27" s="73">
        <v>116</v>
      </c>
      <c r="C27" s="47">
        <v>11433</v>
      </c>
      <c r="D27" s="244">
        <v>39</v>
      </c>
      <c r="E27" s="47">
        <v>3936</v>
      </c>
      <c r="F27" s="244">
        <v>43</v>
      </c>
      <c r="G27" s="47">
        <v>4765</v>
      </c>
      <c r="H27" s="244">
        <v>16</v>
      </c>
      <c r="I27" s="47">
        <v>5768</v>
      </c>
      <c r="J27" s="244" t="s">
        <v>290</v>
      </c>
      <c r="K27" s="47" t="s">
        <v>294</v>
      </c>
      <c r="L27" s="244">
        <v>5</v>
      </c>
      <c r="M27" s="47">
        <v>1780</v>
      </c>
      <c r="N27" s="244">
        <v>19</v>
      </c>
      <c r="O27" s="47">
        <v>17750</v>
      </c>
      <c r="P27" s="244" t="s">
        <v>290</v>
      </c>
      <c r="Q27" s="47" t="s">
        <v>291</v>
      </c>
      <c r="R27" s="244">
        <v>4</v>
      </c>
      <c r="S27" s="47">
        <v>2990</v>
      </c>
      <c r="T27" s="244">
        <v>246</v>
      </c>
      <c r="U27" s="47">
        <v>49973</v>
      </c>
      <c r="V27" s="229">
        <v>1.9E-2</v>
      </c>
      <c r="W27" s="229">
        <v>1.6E-2</v>
      </c>
      <c r="X27" s="61"/>
    </row>
    <row r="28" spans="1:24" ht="14.1" customHeight="1">
      <c r="A28" s="65" t="s">
        <v>203</v>
      </c>
      <c r="B28" s="76">
        <v>632</v>
      </c>
      <c r="C28" s="77">
        <v>69495</v>
      </c>
      <c r="D28" s="248">
        <v>457</v>
      </c>
      <c r="E28" s="77">
        <v>52792</v>
      </c>
      <c r="F28" s="248">
        <v>208</v>
      </c>
      <c r="G28" s="77">
        <v>25596</v>
      </c>
      <c r="H28" s="248">
        <v>119</v>
      </c>
      <c r="I28" s="77">
        <v>43628</v>
      </c>
      <c r="J28" s="248">
        <v>35</v>
      </c>
      <c r="K28" s="77">
        <v>12380</v>
      </c>
      <c r="L28" s="248">
        <v>35</v>
      </c>
      <c r="M28" s="77">
        <v>12572</v>
      </c>
      <c r="N28" s="248">
        <v>153</v>
      </c>
      <c r="O28" s="77">
        <v>154332</v>
      </c>
      <c r="P28" s="248">
        <v>17</v>
      </c>
      <c r="Q28" s="77">
        <v>10544</v>
      </c>
      <c r="R28" s="248">
        <v>29</v>
      </c>
      <c r="S28" s="77">
        <v>38512</v>
      </c>
      <c r="T28" s="248">
        <v>1685</v>
      </c>
      <c r="U28" s="228">
        <v>419851</v>
      </c>
      <c r="V28" s="230">
        <v>0.13300000000000001</v>
      </c>
      <c r="W28" s="230">
        <v>0.13800000000000001</v>
      </c>
      <c r="X28" s="231"/>
    </row>
    <row r="29" spans="1:24" s="17" customFormat="1" ht="3.2" customHeight="1">
      <c r="A29" s="6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  <c r="W29" s="15"/>
    </row>
    <row r="30" spans="1:24" ht="14.1" customHeight="1">
      <c r="A30" s="63" t="s">
        <v>204</v>
      </c>
      <c r="B30" s="71">
        <v>4894</v>
      </c>
      <c r="C30" s="72">
        <v>523182</v>
      </c>
      <c r="D30" s="72">
        <v>2851</v>
      </c>
      <c r="E30" s="72">
        <v>321825</v>
      </c>
      <c r="F30" s="72">
        <v>2284</v>
      </c>
      <c r="G30" s="72">
        <v>284350</v>
      </c>
      <c r="H30" s="72">
        <v>779</v>
      </c>
      <c r="I30" s="72">
        <v>288457</v>
      </c>
      <c r="J30" s="72">
        <v>188</v>
      </c>
      <c r="K30" s="72">
        <v>66053</v>
      </c>
      <c r="L30" s="72">
        <v>305</v>
      </c>
      <c r="M30" s="72">
        <v>114798</v>
      </c>
      <c r="N30" s="72">
        <v>1001</v>
      </c>
      <c r="O30" s="72">
        <v>1059632</v>
      </c>
      <c r="P30" s="72">
        <v>79</v>
      </c>
      <c r="Q30" s="72">
        <v>65751</v>
      </c>
      <c r="R30" s="72">
        <v>294</v>
      </c>
      <c r="S30" s="72">
        <v>319074</v>
      </c>
      <c r="T30" s="72">
        <v>12675</v>
      </c>
      <c r="U30" s="72">
        <v>3043121</v>
      </c>
      <c r="V30" s="78">
        <v>1</v>
      </c>
      <c r="W30" s="78">
        <v>1</v>
      </c>
      <c r="X30" s="61"/>
    </row>
    <row r="31" spans="1:24" ht="11.25" customHeight="1">
      <c r="A31" s="67"/>
      <c r="B31" s="67"/>
      <c r="C31" s="67"/>
      <c r="D31" s="233"/>
      <c r="E31" s="234"/>
      <c r="F31" s="234"/>
      <c r="G31" s="234"/>
      <c r="H31" s="234"/>
      <c r="I31" s="234"/>
      <c r="J31" s="234"/>
      <c r="K31" s="234"/>
      <c r="L31" s="234"/>
      <c r="M31" s="234"/>
      <c r="N31" s="67"/>
      <c r="O31" s="67"/>
      <c r="P31" s="67"/>
      <c r="Q31" s="67"/>
      <c r="R31" s="67"/>
      <c r="S31" s="67"/>
      <c r="T31" s="67"/>
      <c r="U31" s="67"/>
      <c r="V31" s="67"/>
      <c r="W31" s="67"/>
    </row>
    <row r="32" spans="1:24" ht="11.25" customHeight="1">
      <c r="A32" s="8"/>
      <c r="B32" s="67"/>
      <c r="C32" s="67"/>
      <c r="E32" s="235"/>
      <c r="F32" s="234"/>
      <c r="G32" s="234"/>
      <c r="H32" s="234"/>
      <c r="I32" s="234"/>
      <c r="J32" s="234"/>
      <c r="K32" s="234"/>
      <c r="L32" s="234"/>
      <c r="M32" s="234"/>
      <c r="N32" s="67"/>
      <c r="O32" s="67"/>
      <c r="P32" s="67"/>
      <c r="Q32" s="67"/>
      <c r="R32" s="67"/>
      <c r="S32" s="67"/>
      <c r="T32" s="67"/>
      <c r="U32" s="67"/>
      <c r="V32" s="67"/>
      <c r="W32" s="67"/>
    </row>
    <row r="33" spans="1:23" ht="11.25" customHeight="1">
      <c r="A33" s="8"/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</row>
    <row r="34" spans="1:23" ht="11.25" customHeight="1">
      <c r="A34" s="8"/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8"/>
      <c r="V34" s="67"/>
      <c r="W34" s="67"/>
    </row>
    <row r="35" spans="1:23" ht="11.25" customHeight="1"/>
    <row r="36" spans="1:23">
      <c r="A36" s="236"/>
      <c r="B36" s="236"/>
      <c r="C36" s="236"/>
      <c r="D36" s="236"/>
      <c r="E36" s="236"/>
      <c r="F36" s="236"/>
    </row>
    <row r="37" spans="1:23">
      <c r="A37" s="236"/>
      <c r="B37" s="236"/>
      <c r="C37" s="236"/>
      <c r="D37" s="236"/>
      <c r="E37" s="236"/>
      <c r="F37" s="236"/>
      <c r="T37" s="61"/>
      <c r="U37" s="61"/>
    </row>
    <row r="38" spans="1:23">
      <c r="T38" s="61"/>
      <c r="U38" s="61"/>
    </row>
  </sheetData>
  <mergeCells count="10">
    <mergeCell ref="N1:O1"/>
    <mergeCell ref="P1:Q1"/>
    <mergeCell ref="R1:S1"/>
    <mergeCell ref="T1:U1"/>
    <mergeCell ref="B1:C1"/>
    <mergeCell ref="D1:E1"/>
    <mergeCell ref="F1:G1"/>
    <mergeCell ref="H1:I1"/>
    <mergeCell ref="J1:K1"/>
    <mergeCell ref="L1:M1"/>
  </mergeCells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EJ2023
&amp;C&amp;"Arial,Fett"&amp;12Automatische Holzfeuerungen nach Kantonen; Anzahl, Leistung&amp;"Arial,Standard"
&amp;10(in Stückzahl und kW per 31.12.)&amp;R&amp;"Arial,Standard"Tabelle R</oddHeader>
    <oddFooter>&amp;R24.06.2024</oddFooter>
  </headerFooter>
  <customProperties>
    <customPr name="EpmWorksheetKeyString_GU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1">
    <pageSetUpPr fitToPage="1"/>
  </sheetPr>
  <dimension ref="A1:Q74"/>
  <sheetViews>
    <sheetView view="pageLayout" zoomScaleNormal="75" workbookViewId="0">
      <selection activeCell="L71" sqref="L71"/>
    </sheetView>
  </sheetViews>
  <sheetFormatPr baseColWidth="10" defaultColWidth="11.42578125" defaultRowHeight="12.75"/>
  <cols>
    <col min="1" max="1" width="4.7109375" style="4" customWidth="1"/>
    <col min="2" max="2" width="5.85546875" style="6" customWidth="1"/>
    <col min="3" max="3" width="39.7109375" style="4" customWidth="1"/>
    <col min="4" max="13" width="4.7109375" style="4" customWidth="1"/>
    <col min="14" max="14" width="7" style="4" customWidth="1"/>
    <col min="15" max="15" width="26" style="4" customWidth="1"/>
    <col min="16" max="16" width="2.7109375" style="4" customWidth="1"/>
    <col min="17" max="16384" width="11.42578125" style="4"/>
  </cols>
  <sheetData>
    <row r="1" spans="1:17" ht="18">
      <c r="A1" s="146" t="s">
        <v>121</v>
      </c>
      <c r="B1" s="147"/>
      <c r="C1" s="148"/>
      <c r="D1" s="148"/>
      <c r="E1" s="148"/>
      <c r="F1" s="148"/>
      <c r="G1" s="148"/>
      <c r="H1" s="148"/>
      <c r="I1" s="148"/>
      <c r="J1" s="148"/>
      <c r="K1" s="148"/>
      <c r="L1" s="148"/>
      <c r="M1" s="148"/>
      <c r="N1" s="148"/>
      <c r="O1" s="149">
        <f ca="1">TODAY()</f>
        <v>45471</v>
      </c>
      <c r="P1"/>
      <c r="Q1"/>
    </row>
    <row r="2" spans="1:17">
      <c r="A2" s="148"/>
      <c r="B2" s="147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/>
      <c r="Q2"/>
    </row>
    <row r="3" spans="1:17">
      <c r="A3" s="288" t="s">
        <v>145</v>
      </c>
      <c r="B3" s="288"/>
      <c r="C3" s="288"/>
      <c r="D3" s="288"/>
      <c r="E3" s="288"/>
      <c r="F3" s="288"/>
      <c r="G3" s="288"/>
      <c r="H3" s="288"/>
      <c r="I3" s="288"/>
      <c r="J3" s="288"/>
      <c r="K3" s="288"/>
      <c r="L3" s="288"/>
      <c r="M3" s="288"/>
      <c r="N3" s="288"/>
      <c r="O3" s="288"/>
      <c r="P3"/>
      <c r="Q3"/>
    </row>
    <row r="4" spans="1:17">
      <c r="A4" s="148"/>
      <c r="B4" s="147"/>
      <c r="C4" s="148"/>
      <c r="D4" s="7"/>
      <c r="E4" s="7"/>
      <c r="F4" s="7"/>
      <c r="G4" s="7"/>
      <c r="H4" s="7"/>
      <c r="I4" s="148"/>
      <c r="J4" s="148"/>
      <c r="K4" s="148"/>
      <c r="L4" s="148"/>
      <c r="M4" s="148"/>
      <c r="N4" s="148"/>
      <c r="O4" s="148"/>
      <c r="P4"/>
      <c r="Q4"/>
    </row>
    <row r="5" spans="1:17" ht="24.6" customHeight="1">
      <c r="A5" s="150">
        <v>1</v>
      </c>
      <c r="B5" s="281" t="str">
        <f ca="1">+"SFIH Markteinschätzung 1994 bis "&amp;YEAR(O1)-1&amp;", Absatzstatistik der Vereinigung Schweizerischer Fabrikanten und Importeure von Holzfeuerungsanlagen und Geräten, SFIH, Zürich, "&amp;YEAR(O1)</f>
        <v>SFIH Markteinschätzung 1994 bis 2023, Absatzstatistik der Vereinigung Schweizerischer Fabrikanten und Importeure von Holzfeuerungsanlagen und Geräten, SFIH, Zürich, 2024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/>
      <c r="Q5"/>
    </row>
    <row r="6" spans="1:17" ht="12" customHeight="1">
      <c r="A6" s="151" t="s">
        <v>160</v>
      </c>
      <c r="B6" s="281" t="str">
        <f ca="1">+"Gesamtabsatz Einzelraumfeuerungen "&amp;YEAR(O1)-1&amp;" auf Basis Absatzerhebung April "&amp;YEAR(O1)&amp;", Bewertung des Erfassungsgrades "&amp;YEAR(O1)-1&amp;" gutachtlich."</f>
        <v>Gesamtabsatz Einzelraumfeuerungen 2023 auf Basis Absatzerhebung April 2024, Bewertung des Erfassungsgrades 2023 gutachtlich.</v>
      </c>
      <c r="C6" s="281"/>
      <c r="D6" s="281"/>
      <c r="E6" s="281"/>
      <c r="F6" s="281"/>
      <c r="G6" s="281"/>
      <c r="H6" s="281"/>
      <c r="I6" s="281"/>
      <c r="J6" s="281"/>
      <c r="K6" s="281"/>
      <c r="L6" s="281"/>
      <c r="M6" s="281"/>
      <c r="N6" s="281"/>
      <c r="O6" s="281"/>
      <c r="P6"/>
      <c r="Q6"/>
    </row>
    <row r="7" spans="1:17" ht="12" customHeight="1">
      <c r="A7" s="150">
        <v>2</v>
      </c>
      <c r="B7" s="293" t="str">
        <f ca="1">+"Erhebung individuell gesetzter Holz-Feuerstätten im Wohnbereich im Jahr "&amp;YEAR(O1)-1&amp;", feu suisse, Olten, "&amp;YEAR(O1)&amp;"; Bewertung des Erfassungsgrades "&amp;YEAR(O1)-1&amp;" gutachtlich."</f>
        <v>Erhebung individuell gesetzter Holz-Feuerstätten im Wohnbereich im Jahr 2023, feu suisse, Olten, 2024; Bewertung des Erfassungsgrades 2023 gutachtlich.</v>
      </c>
      <c r="C7" s="281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/>
      <c r="Q7"/>
    </row>
    <row r="8" spans="1:17" ht="12.75" customHeight="1">
      <c r="A8" s="150">
        <v>3</v>
      </c>
      <c r="B8" s="281" t="s">
        <v>283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/>
      <c r="Q8"/>
    </row>
    <row r="9" spans="1:17" ht="12.75" customHeight="1">
      <c r="A9" s="150">
        <v>4</v>
      </c>
      <c r="B9" s="281" t="s">
        <v>284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/>
      <c r="Q9"/>
    </row>
    <row r="10" spans="1:17" ht="12.75" customHeight="1">
      <c r="A10" s="150">
        <v>5</v>
      </c>
      <c r="B10" s="281" t="str">
        <f ca="1">+"Datenbank der automatischen Holzfeuerungen, Holzenergie Schweiz, Zürich, "&amp;YEAR(O1)</f>
        <v>Datenbank der automatischen Holzfeuerungen, Holzenergie Schweiz, Zürich, 2024</v>
      </c>
      <c r="C10" s="281"/>
      <c r="D10" s="281"/>
      <c r="E10" s="281"/>
      <c r="F10" s="281"/>
      <c r="G10" s="281"/>
      <c r="H10" s="281"/>
      <c r="I10" s="281"/>
      <c r="J10" s="281"/>
      <c r="K10" s="281"/>
      <c r="L10" s="281"/>
      <c r="M10" s="281"/>
      <c r="N10" s="281"/>
      <c r="O10" s="281"/>
      <c r="P10"/>
      <c r="Q10"/>
    </row>
    <row r="11" spans="1:17" ht="12.75" customHeight="1">
      <c r="A11" s="150">
        <v>6</v>
      </c>
      <c r="B11" s="281" t="str">
        <f ca="1">+"Schweizerische Statistik der Wärmekraftkopplungsanlagen, "&amp;YEAR(O1)-1&amp;", individuelle Erhebung "&amp;YEAR(O1)</f>
        <v>Schweizerische Statistik der Wärmekraftkopplungsanlagen, 2023, individuelle Erhebung 2024</v>
      </c>
      <c r="C11" s="281"/>
      <c r="D11" s="281"/>
      <c r="E11" s="281"/>
      <c r="F11" s="281"/>
      <c r="G11" s="281"/>
      <c r="H11" s="281"/>
      <c r="I11" s="281"/>
      <c r="J11" s="281"/>
      <c r="K11" s="281"/>
      <c r="L11" s="281"/>
      <c r="M11" s="281"/>
      <c r="N11" s="281"/>
      <c r="O11" s="281"/>
      <c r="P11"/>
      <c r="Q11"/>
    </row>
    <row r="12" spans="1:17" ht="25.5" customHeight="1">
      <c r="A12" s="150">
        <v>7</v>
      </c>
      <c r="B12" s="281" t="str">
        <f ca="1">+"Spezielle energetische Holznutzungen: Anlagen für erneuerbare Abfälle, Statistik "&amp;YEAR(O1)-1&amp;", Teilstatistik der Holzenergiestatistik und Statistik der erneuerbaren Energien, Ingenieurbüro Willi Vock, Chur, April "&amp;YEAR(O1)</f>
        <v>Spezielle energetische Holznutzungen: Anlagen für erneuerbare Abfälle, Statistik 2023, Teilstatistik der Holzenergiestatistik und Statistik der erneuerbaren Energien, Ingenieurbüro Willi Vock, Chur, April 2024</v>
      </c>
      <c r="C12" s="281"/>
      <c r="D12" s="281"/>
      <c r="E12" s="281"/>
      <c r="F12" s="281"/>
      <c r="G12" s="281"/>
      <c r="H12" s="281"/>
      <c r="I12" s="281"/>
      <c r="J12" s="281"/>
      <c r="K12" s="281"/>
      <c r="L12" s="281"/>
      <c r="M12" s="281"/>
      <c r="N12" s="281"/>
      <c r="O12" s="281"/>
      <c r="P12"/>
      <c r="Q12"/>
    </row>
    <row r="13" spans="1:17" ht="37.5" customHeight="1">
      <c r="A13" s="150">
        <v>8</v>
      </c>
      <c r="B13" s="291" t="str">
        <f ca="1">+"Abfallstatistiken 2012, BAFU, Bern; Abfallwirtschaftsbericht 2008, BAFU, Bern; Aktualisierung auf Basis der Gesamtabfallmengen für das Jahr "&amp;YEAR(O1)-1&amp;", VBSA "&amp;YEAR(O1)&amp;". Erhebung der Kehrichtzusammensetzung 2012, BAFU, Bern. Abfallfraktionsanalyse von Industrie- und Gewerbeabfall (I+G-Abfall) in der KVA Thurgau, Bundesamt für Umwelt (BAFU) 2006"</f>
        <v>Abfallstatistiken 2012, BAFU, Bern; Abfallwirtschaftsbericht 2008, BAFU, Bern; Aktualisierung auf Basis der Gesamtabfallmengen für das Jahr 2023, VBSA 2024. Erhebung der Kehrichtzusammensetzung 2012, BAFU, Bern. Abfallfraktionsanalyse von Industrie- und Gewerbeabfall (I+G-Abfall) in der KVA Thurgau, Bundesamt für Umwelt (BAFU) 2006</v>
      </c>
      <c r="C13" s="292"/>
      <c r="D13" s="292"/>
      <c r="E13" s="292"/>
      <c r="F13" s="292"/>
      <c r="G13" s="292"/>
      <c r="H13" s="292"/>
      <c r="I13" s="292"/>
      <c r="J13" s="292"/>
      <c r="K13" s="292"/>
      <c r="L13" s="292"/>
      <c r="M13" s="292"/>
      <c r="N13" s="292"/>
      <c r="O13" s="292"/>
      <c r="P13"/>
      <c r="Q13"/>
    </row>
    <row r="14" spans="1:17" ht="25.5" customHeight="1">
      <c r="A14" s="150">
        <v>9</v>
      </c>
      <c r="B14" s="280" t="str">
        <f ca="1">+"Erhebung Verbrauchssplitt bei automatischen Holzfeuerungen, April 2006; Erhebung 2009 automatischen Holzfeuerungen &gt; 1 MW sowie Nachführung neuer Anlagen &gt;50 kW in Datenbank der aut. Holzfeuerungen Stand "&amp;YEAR(O1)&amp;"."</f>
        <v>Erhebung Verbrauchssplitt bei automatischen Holzfeuerungen, April 2006; Erhebung 2009 automatischen Holzfeuerungen &gt; 1 MW sowie Nachführung neuer Anlagen &gt;50 kW in Datenbank der aut. Holzfeuerungen Stand 2024.</v>
      </c>
      <c r="C14" s="281"/>
      <c r="D14" s="281"/>
      <c r="E14" s="281"/>
      <c r="F14" s="281"/>
      <c r="G14" s="281"/>
      <c r="H14" s="281"/>
      <c r="I14" s="281"/>
      <c r="J14" s="281"/>
      <c r="K14" s="281"/>
      <c r="L14" s="281"/>
      <c r="M14" s="281"/>
      <c r="N14" s="281"/>
      <c r="O14" s="281"/>
      <c r="P14"/>
      <c r="Q14"/>
    </row>
    <row r="15" spans="1:17" ht="26.25" customHeight="1">
      <c r="A15" s="150">
        <v>10</v>
      </c>
      <c r="B15" s="291" t="str">
        <f ca="1">+"Holzbedarf Haushalte (provisorischer Endenergiebedarf klimaneutral und klimakorrigiert) aus der Modellberechnung Prognos; 
Stand Februar "&amp;YEAR(O1)</f>
        <v>Holzbedarf Haushalte (provisorischer Endenergiebedarf klimaneutral und klimakorrigiert) aus der Modellberechnung Prognos; 
Stand Februar 2024</v>
      </c>
      <c r="C15" s="292"/>
      <c r="D15" s="292"/>
      <c r="E15" s="292"/>
      <c r="F15" s="292"/>
      <c r="G15" s="292"/>
      <c r="H15" s="292"/>
      <c r="I15" s="292"/>
      <c r="J15" s="292"/>
      <c r="K15" s="292"/>
      <c r="L15" s="292"/>
      <c r="M15" s="292"/>
      <c r="N15" s="292"/>
      <c r="O15" s="292"/>
      <c r="P15"/>
      <c r="Q15"/>
    </row>
    <row r="16" spans="1:17">
      <c r="A16" s="148"/>
      <c r="B16" s="147"/>
      <c r="C16" s="148"/>
      <c r="D16" s="148"/>
      <c r="E16" s="148"/>
      <c r="F16" s="148"/>
      <c r="G16" s="148"/>
      <c r="H16" s="148"/>
      <c r="I16" s="148"/>
      <c r="J16" s="148"/>
      <c r="K16" s="148"/>
      <c r="L16" s="148"/>
      <c r="M16" s="148"/>
      <c r="N16" s="148"/>
      <c r="O16" s="148"/>
      <c r="P16"/>
      <c r="Q16"/>
    </row>
    <row r="17" spans="1:15">
      <c r="A17" s="152"/>
      <c r="B17" s="153" t="s">
        <v>7</v>
      </c>
      <c r="C17" s="152" t="s">
        <v>8</v>
      </c>
      <c r="D17" s="152" t="s">
        <v>122</v>
      </c>
      <c r="E17" s="152" t="s">
        <v>159</v>
      </c>
      <c r="F17" s="152" t="s">
        <v>123</v>
      </c>
      <c r="G17" s="152" t="s">
        <v>124</v>
      </c>
      <c r="H17" s="152" t="s">
        <v>125</v>
      </c>
      <c r="I17" s="152" t="s">
        <v>126</v>
      </c>
      <c r="J17" s="152" t="s">
        <v>127</v>
      </c>
      <c r="K17" s="152" t="s">
        <v>128</v>
      </c>
      <c r="L17" s="152" t="s">
        <v>129</v>
      </c>
      <c r="M17" s="152" t="s">
        <v>146</v>
      </c>
      <c r="N17" s="152" t="s">
        <v>149</v>
      </c>
      <c r="O17" s="148"/>
    </row>
    <row r="18" spans="1:15">
      <c r="A18" s="154" t="s">
        <v>23</v>
      </c>
      <c r="B18" s="153">
        <v>1</v>
      </c>
      <c r="C18" s="152" t="s">
        <v>130</v>
      </c>
      <c r="D18" s="152"/>
      <c r="E18" s="152" t="s">
        <v>105</v>
      </c>
      <c r="F18" s="152" t="s">
        <v>105</v>
      </c>
      <c r="G18" s="152"/>
      <c r="H18" s="152"/>
      <c r="I18" s="152"/>
      <c r="J18" s="152"/>
      <c r="K18" s="152"/>
      <c r="L18" s="152"/>
      <c r="M18" s="152"/>
      <c r="N18" s="152" t="s">
        <v>134</v>
      </c>
      <c r="O18" s="148"/>
    </row>
    <row r="19" spans="1:15">
      <c r="A19" s="155"/>
      <c r="B19" s="153">
        <v>2</v>
      </c>
      <c r="C19" s="152" t="s">
        <v>10</v>
      </c>
      <c r="D19" s="152"/>
      <c r="E19" s="152" t="s">
        <v>105</v>
      </c>
      <c r="F19" s="152"/>
      <c r="G19" s="152"/>
      <c r="H19" s="152"/>
      <c r="I19" s="152"/>
      <c r="J19" s="152"/>
      <c r="K19" s="152"/>
      <c r="L19" s="152"/>
      <c r="M19" s="152"/>
      <c r="N19" s="152" t="s">
        <v>134</v>
      </c>
      <c r="O19" s="148"/>
    </row>
    <row r="20" spans="1:15">
      <c r="A20" s="155"/>
      <c r="B20" s="153">
        <v>3</v>
      </c>
      <c r="C20" s="152" t="s">
        <v>131</v>
      </c>
      <c r="D20" s="152"/>
      <c r="E20" s="152" t="s">
        <v>105</v>
      </c>
      <c r="F20" s="152"/>
      <c r="G20" s="152"/>
      <c r="H20" s="152"/>
      <c r="I20" s="152"/>
      <c r="J20" s="152"/>
      <c r="K20" s="152"/>
      <c r="L20" s="152"/>
      <c r="M20" s="152"/>
      <c r="N20" s="152" t="s">
        <v>134</v>
      </c>
      <c r="O20" s="148"/>
    </row>
    <row r="21" spans="1:15">
      <c r="A21" s="155"/>
      <c r="B21" s="153" t="s">
        <v>68</v>
      </c>
      <c r="C21" s="152" t="s">
        <v>132</v>
      </c>
      <c r="D21" s="152"/>
      <c r="E21" s="152" t="s">
        <v>105</v>
      </c>
      <c r="F21" s="152" t="s">
        <v>105</v>
      </c>
      <c r="G21" s="152"/>
      <c r="H21" s="152"/>
      <c r="I21" s="152"/>
      <c r="J21" s="152"/>
      <c r="K21" s="152"/>
      <c r="L21" s="152"/>
      <c r="M21" s="152"/>
      <c r="N21" s="152" t="s">
        <v>134</v>
      </c>
      <c r="O21" s="148"/>
    </row>
    <row r="22" spans="1:15">
      <c r="A22" s="155"/>
      <c r="B22" s="153" t="s">
        <v>67</v>
      </c>
      <c r="C22" s="152" t="s">
        <v>228</v>
      </c>
      <c r="D22" s="152"/>
      <c r="E22" s="152" t="s">
        <v>105</v>
      </c>
      <c r="F22" s="152"/>
      <c r="G22" s="152"/>
      <c r="H22" s="152"/>
      <c r="I22" s="152"/>
      <c r="J22" s="152"/>
      <c r="K22" s="152"/>
      <c r="L22" s="152"/>
      <c r="M22" s="152"/>
      <c r="N22" s="152" t="s">
        <v>134</v>
      </c>
      <c r="O22" s="148"/>
    </row>
    <row r="23" spans="1:15">
      <c r="A23" s="155"/>
      <c r="B23" s="153">
        <v>5</v>
      </c>
      <c r="C23" s="152" t="s">
        <v>13</v>
      </c>
      <c r="D23" s="152"/>
      <c r="E23" s="152" t="s">
        <v>105</v>
      </c>
      <c r="F23" s="152" t="s">
        <v>105</v>
      </c>
      <c r="G23" s="152"/>
      <c r="H23" s="152"/>
      <c r="I23" s="152"/>
      <c r="J23" s="152"/>
      <c r="K23" s="152"/>
      <c r="L23" s="152"/>
      <c r="M23" s="152"/>
      <c r="N23" s="152" t="s">
        <v>134</v>
      </c>
      <c r="O23" s="148"/>
    </row>
    <row r="24" spans="1:15">
      <c r="A24" s="156"/>
      <c r="B24" s="153">
        <v>6</v>
      </c>
      <c r="C24" s="152" t="s">
        <v>14</v>
      </c>
      <c r="D24" s="152"/>
      <c r="E24" s="152" t="s">
        <v>105</v>
      </c>
      <c r="F24" s="152" t="s">
        <v>105</v>
      </c>
      <c r="G24" s="152"/>
      <c r="H24" s="152"/>
      <c r="I24" s="152"/>
      <c r="J24" s="152"/>
      <c r="K24" s="152"/>
      <c r="L24" s="152"/>
      <c r="M24" s="152"/>
      <c r="N24" s="152" t="s">
        <v>134</v>
      </c>
      <c r="O24" s="148"/>
    </row>
    <row r="25" spans="1:15">
      <c r="A25" s="154" t="s">
        <v>25</v>
      </c>
      <c r="B25" s="153">
        <v>7</v>
      </c>
      <c r="C25" s="152" t="s">
        <v>15</v>
      </c>
      <c r="D25" s="152"/>
      <c r="E25" s="152" t="s">
        <v>105</v>
      </c>
      <c r="F25" s="152"/>
      <c r="G25" s="152"/>
      <c r="H25" s="152"/>
      <c r="I25" s="152"/>
      <c r="J25" s="152"/>
      <c r="K25" s="152"/>
      <c r="L25" s="152"/>
      <c r="M25" s="152"/>
      <c r="N25" s="152" t="s">
        <v>134</v>
      </c>
      <c r="O25" s="148"/>
    </row>
    <row r="26" spans="1:15">
      <c r="A26" s="155"/>
      <c r="B26" s="153">
        <v>8</v>
      </c>
      <c r="C26" s="152" t="s">
        <v>71</v>
      </c>
      <c r="D26" s="152" t="s">
        <v>105</v>
      </c>
      <c r="E26" s="152"/>
      <c r="F26" s="152"/>
      <c r="G26" s="152"/>
      <c r="H26" s="152"/>
      <c r="I26" s="152"/>
      <c r="J26" s="152"/>
      <c r="K26" s="152"/>
      <c r="L26" s="152"/>
      <c r="M26" s="152"/>
      <c r="N26" s="152" t="s">
        <v>134</v>
      </c>
      <c r="O26" s="148"/>
    </row>
    <row r="27" spans="1:15">
      <c r="A27" s="155"/>
      <c r="B27" s="153">
        <v>9</v>
      </c>
      <c r="C27" s="152" t="s">
        <v>133</v>
      </c>
      <c r="D27" s="152" t="s">
        <v>105</v>
      </c>
      <c r="E27" s="152"/>
      <c r="F27" s="152"/>
      <c r="G27" s="152"/>
      <c r="H27" s="152" t="s">
        <v>134</v>
      </c>
      <c r="I27" s="152"/>
      <c r="J27" s="152"/>
      <c r="K27" s="152"/>
      <c r="L27" s="152"/>
      <c r="M27" s="152"/>
      <c r="N27" s="152" t="s">
        <v>134</v>
      </c>
      <c r="O27" s="148"/>
    </row>
    <row r="28" spans="1:15">
      <c r="A28" s="155"/>
      <c r="B28" s="153">
        <v>10</v>
      </c>
      <c r="C28" s="152" t="s">
        <v>135</v>
      </c>
      <c r="D28" s="152" t="s">
        <v>105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 t="s">
        <v>134</v>
      </c>
      <c r="O28" s="148"/>
    </row>
    <row r="29" spans="1:15">
      <c r="A29" s="155"/>
      <c r="B29" s="153" t="s">
        <v>70</v>
      </c>
      <c r="C29" s="152" t="s">
        <v>73</v>
      </c>
      <c r="D29" s="152" t="s">
        <v>105</v>
      </c>
      <c r="E29" s="152"/>
      <c r="F29" s="152"/>
      <c r="G29" s="152" t="s">
        <v>134</v>
      </c>
      <c r="H29" s="152"/>
      <c r="I29" s="152" t="s">
        <v>134</v>
      </c>
      <c r="J29" s="152"/>
      <c r="K29" s="152"/>
      <c r="L29" s="152"/>
      <c r="M29" s="152"/>
      <c r="N29" s="152" t="s">
        <v>134</v>
      </c>
      <c r="O29" s="148"/>
    </row>
    <row r="30" spans="1:15">
      <c r="A30" s="156"/>
      <c r="B30" s="153" t="s">
        <v>69</v>
      </c>
      <c r="C30" s="152" t="s">
        <v>229</v>
      </c>
      <c r="D30" s="152" t="s">
        <v>105</v>
      </c>
      <c r="E30" s="152"/>
      <c r="F30" s="152"/>
      <c r="G30" s="152" t="s">
        <v>134</v>
      </c>
      <c r="H30" s="152"/>
      <c r="I30" s="152"/>
      <c r="J30" s="152"/>
      <c r="K30" s="152"/>
      <c r="L30" s="152"/>
      <c r="M30" s="152"/>
      <c r="N30" s="152" t="s">
        <v>134</v>
      </c>
      <c r="O30" s="148"/>
    </row>
    <row r="31" spans="1:15">
      <c r="A31" s="154" t="s">
        <v>27</v>
      </c>
      <c r="B31" s="153" t="s">
        <v>85</v>
      </c>
      <c r="C31" s="152" t="s">
        <v>136</v>
      </c>
      <c r="D31" s="152" t="s">
        <v>134</v>
      </c>
      <c r="E31" s="152"/>
      <c r="F31" s="152"/>
      <c r="G31" s="152" t="s">
        <v>134</v>
      </c>
      <c r="H31" s="152" t="s">
        <v>134</v>
      </c>
      <c r="I31" s="152" t="s">
        <v>105</v>
      </c>
      <c r="J31" s="152"/>
      <c r="K31" s="152"/>
      <c r="L31" s="152"/>
      <c r="M31" s="152" t="s">
        <v>105</v>
      </c>
      <c r="N31" s="152" t="s">
        <v>134</v>
      </c>
      <c r="O31" s="148"/>
    </row>
    <row r="32" spans="1:15">
      <c r="A32" s="155"/>
      <c r="B32" s="153" t="s">
        <v>86</v>
      </c>
      <c r="C32" s="152" t="s">
        <v>230</v>
      </c>
      <c r="D32" s="152" t="s">
        <v>134</v>
      </c>
      <c r="E32" s="152"/>
      <c r="F32" s="152"/>
      <c r="G32" s="152" t="s">
        <v>134</v>
      </c>
      <c r="H32" s="152" t="s">
        <v>134</v>
      </c>
      <c r="I32" s="152" t="s">
        <v>105</v>
      </c>
      <c r="J32" s="152"/>
      <c r="K32" s="152"/>
      <c r="L32" s="152"/>
      <c r="M32" s="152" t="s">
        <v>105</v>
      </c>
      <c r="N32" s="152" t="s">
        <v>134</v>
      </c>
      <c r="O32" s="148"/>
    </row>
    <row r="33" spans="1:15">
      <c r="A33" s="155"/>
      <c r="B33" s="153">
        <v>13</v>
      </c>
      <c r="C33" s="152" t="s">
        <v>137</v>
      </c>
      <c r="D33" s="152" t="s">
        <v>134</v>
      </c>
      <c r="E33" s="152"/>
      <c r="F33" s="152"/>
      <c r="G33" s="152" t="s">
        <v>134</v>
      </c>
      <c r="H33" s="152" t="s">
        <v>134</v>
      </c>
      <c r="I33" s="152" t="s">
        <v>105</v>
      </c>
      <c r="J33" s="152"/>
      <c r="K33" s="152"/>
      <c r="L33" s="152"/>
      <c r="M33" s="152" t="s">
        <v>105</v>
      </c>
      <c r="N33" s="152" t="s">
        <v>134</v>
      </c>
      <c r="O33" s="148"/>
    </row>
    <row r="34" spans="1:15">
      <c r="A34" s="155"/>
      <c r="B34" s="153" t="s">
        <v>87</v>
      </c>
      <c r="C34" s="152" t="s">
        <v>138</v>
      </c>
      <c r="D34" s="152" t="s">
        <v>134</v>
      </c>
      <c r="E34" s="152"/>
      <c r="F34" s="152"/>
      <c r="G34" s="152" t="s">
        <v>134</v>
      </c>
      <c r="H34" s="152" t="s">
        <v>134</v>
      </c>
      <c r="I34" s="152" t="s">
        <v>105</v>
      </c>
      <c r="J34" s="152"/>
      <c r="K34" s="152"/>
      <c r="L34" s="152"/>
      <c r="M34" s="152" t="s">
        <v>105</v>
      </c>
      <c r="N34" s="152" t="s">
        <v>134</v>
      </c>
      <c r="O34" s="148"/>
    </row>
    <row r="35" spans="1:15">
      <c r="A35" s="155"/>
      <c r="B35" s="153" t="s">
        <v>88</v>
      </c>
      <c r="C35" s="152" t="s">
        <v>231</v>
      </c>
      <c r="D35" s="152" t="s">
        <v>134</v>
      </c>
      <c r="E35" s="152"/>
      <c r="F35" s="152"/>
      <c r="G35" s="152" t="s">
        <v>134</v>
      </c>
      <c r="H35" s="152" t="s">
        <v>134</v>
      </c>
      <c r="I35" s="152" t="s">
        <v>105</v>
      </c>
      <c r="J35" s="152"/>
      <c r="K35" s="152"/>
      <c r="L35" s="152"/>
      <c r="M35" s="152" t="s">
        <v>105</v>
      </c>
      <c r="N35" s="152" t="s">
        <v>134</v>
      </c>
      <c r="O35" s="148"/>
    </row>
    <row r="36" spans="1:15">
      <c r="A36" s="155"/>
      <c r="B36" s="153">
        <v>15</v>
      </c>
      <c r="C36" s="152" t="s">
        <v>139</v>
      </c>
      <c r="D36" s="152" t="s">
        <v>134</v>
      </c>
      <c r="E36" s="152"/>
      <c r="F36" s="152"/>
      <c r="G36" s="152" t="s">
        <v>134</v>
      </c>
      <c r="H36" s="152" t="s">
        <v>134</v>
      </c>
      <c r="I36" s="152" t="s">
        <v>105</v>
      </c>
      <c r="J36" s="152"/>
      <c r="K36" s="152"/>
      <c r="L36" s="152"/>
      <c r="M36" s="152" t="s">
        <v>105</v>
      </c>
      <c r="N36" s="152" t="s">
        <v>134</v>
      </c>
      <c r="O36" s="148"/>
    </row>
    <row r="37" spans="1:15">
      <c r="A37" s="155"/>
      <c r="B37" s="153" t="s">
        <v>89</v>
      </c>
      <c r="C37" s="152" t="s">
        <v>140</v>
      </c>
      <c r="D37" s="152" t="s">
        <v>134</v>
      </c>
      <c r="E37" s="152"/>
      <c r="F37" s="152"/>
      <c r="G37" s="152" t="s">
        <v>134</v>
      </c>
      <c r="H37" s="152" t="s">
        <v>134</v>
      </c>
      <c r="I37" s="152" t="s">
        <v>105</v>
      </c>
      <c r="J37" s="152"/>
      <c r="K37" s="152"/>
      <c r="L37" s="152"/>
      <c r="M37" s="152" t="s">
        <v>105</v>
      </c>
      <c r="N37" s="152" t="s">
        <v>134</v>
      </c>
      <c r="O37" s="148"/>
    </row>
    <row r="38" spans="1:15">
      <c r="A38" s="155"/>
      <c r="B38" s="153" t="s">
        <v>90</v>
      </c>
      <c r="C38" s="152" t="s">
        <v>232</v>
      </c>
      <c r="D38" s="152" t="s">
        <v>134</v>
      </c>
      <c r="E38" s="152"/>
      <c r="F38" s="152"/>
      <c r="G38" s="152" t="s">
        <v>134</v>
      </c>
      <c r="H38" s="152" t="s">
        <v>134</v>
      </c>
      <c r="I38" s="152" t="s">
        <v>105</v>
      </c>
      <c r="J38" s="152"/>
      <c r="K38" s="152"/>
      <c r="L38" s="152"/>
      <c r="M38" s="152" t="s">
        <v>105</v>
      </c>
      <c r="N38" s="152" t="s">
        <v>134</v>
      </c>
      <c r="O38" s="148"/>
    </row>
    <row r="39" spans="1:15">
      <c r="A39" s="155"/>
      <c r="B39" s="153">
        <v>17</v>
      </c>
      <c r="C39" s="152" t="s">
        <v>141</v>
      </c>
      <c r="D39" s="152" t="s">
        <v>134</v>
      </c>
      <c r="E39" s="152"/>
      <c r="F39" s="152"/>
      <c r="G39" s="152" t="s">
        <v>134</v>
      </c>
      <c r="H39" s="152" t="s">
        <v>134</v>
      </c>
      <c r="I39" s="152" t="s">
        <v>105</v>
      </c>
      <c r="J39" s="152"/>
      <c r="K39" s="152"/>
      <c r="L39" s="152"/>
      <c r="M39" s="152" t="s">
        <v>105</v>
      </c>
      <c r="N39" s="152" t="s">
        <v>134</v>
      </c>
      <c r="O39" s="148"/>
    </row>
    <row r="40" spans="1:15">
      <c r="A40" s="156"/>
      <c r="B40" s="153">
        <v>18</v>
      </c>
      <c r="C40" s="152" t="s">
        <v>142</v>
      </c>
      <c r="D40" s="152"/>
      <c r="E40" s="152"/>
      <c r="F40" s="152"/>
      <c r="G40" s="152"/>
      <c r="H40" s="152" t="s">
        <v>134</v>
      </c>
      <c r="I40" s="152" t="s">
        <v>134</v>
      </c>
      <c r="J40" s="152" t="s">
        <v>105</v>
      </c>
      <c r="K40" s="152"/>
      <c r="L40" s="152"/>
      <c r="M40" s="152" t="s">
        <v>105</v>
      </c>
      <c r="N40" s="152" t="s">
        <v>134</v>
      </c>
      <c r="O40" s="148"/>
    </row>
    <row r="41" spans="1:15" ht="15.75" customHeight="1">
      <c r="A41" s="154" t="s">
        <v>29</v>
      </c>
      <c r="B41" s="153">
        <v>19</v>
      </c>
      <c r="C41" s="152" t="s">
        <v>22</v>
      </c>
      <c r="D41" s="152"/>
      <c r="E41" s="152"/>
      <c r="F41" s="152"/>
      <c r="G41" s="152"/>
      <c r="H41" s="152"/>
      <c r="I41" s="152"/>
      <c r="J41" s="152"/>
      <c r="K41" s="152" t="s">
        <v>105</v>
      </c>
      <c r="L41" s="152"/>
      <c r="M41" s="152"/>
      <c r="N41" s="152"/>
      <c r="O41" s="148"/>
    </row>
    <row r="42" spans="1:15">
      <c r="A42" s="156"/>
      <c r="B42" s="153">
        <v>20</v>
      </c>
      <c r="C42" s="152" t="s">
        <v>233</v>
      </c>
      <c r="D42" s="152"/>
      <c r="E42" s="152"/>
      <c r="F42" s="152"/>
      <c r="G42" s="152"/>
      <c r="H42" s="152"/>
      <c r="I42" s="152"/>
      <c r="J42" s="152"/>
      <c r="K42" s="152"/>
      <c r="L42" s="152" t="s">
        <v>105</v>
      </c>
      <c r="M42" s="152"/>
      <c r="N42" s="152"/>
      <c r="O42" s="148"/>
    </row>
    <row r="43" spans="1:15">
      <c r="A43" s="288" t="str">
        <f ca="1">"Übersicht der Datenquellen für den Anlagenbestand Erhebungsjahr "&amp;YEAR(O1)-1</f>
        <v>Übersicht der Datenquellen für den Anlagenbestand Erhebungsjahr 2023</v>
      </c>
      <c r="B43" s="288"/>
      <c r="C43" s="288"/>
      <c r="D43" s="288"/>
      <c r="E43" s="288"/>
      <c r="F43" s="288"/>
      <c r="G43" s="288"/>
      <c r="H43" s="288"/>
      <c r="I43" s="288"/>
      <c r="J43" s="288"/>
      <c r="K43" s="288"/>
      <c r="L43" s="288"/>
      <c r="M43" s="288"/>
      <c r="N43" s="288"/>
      <c r="O43" s="288"/>
    </row>
    <row r="44" spans="1:15">
      <c r="A44" s="289" t="s">
        <v>143</v>
      </c>
      <c r="B44" s="288"/>
      <c r="C44" s="288"/>
      <c r="D44" s="288"/>
      <c r="E44" s="288"/>
      <c r="F44" s="288"/>
      <c r="G44" s="288"/>
      <c r="H44" s="288"/>
      <c r="I44" s="288"/>
      <c r="J44" s="288"/>
      <c r="K44" s="288"/>
      <c r="L44" s="288"/>
      <c r="M44" s="288"/>
      <c r="N44" s="288"/>
      <c r="O44" s="288"/>
    </row>
    <row r="45" spans="1:15">
      <c r="A45" s="289" t="s">
        <v>144</v>
      </c>
      <c r="B45" s="288"/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</row>
    <row r="46" spans="1:15">
      <c r="A46" s="7"/>
      <c r="B46" s="15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</row>
    <row r="47" spans="1:15">
      <c r="A47" s="7"/>
      <c r="B47" s="15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</row>
    <row r="48" spans="1:15">
      <c r="A48" s="290"/>
      <c r="B48" s="288"/>
      <c r="C48" s="28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</row>
    <row r="49" spans="1:15" ht="25.5" customHeight="1">
      <c r="A49" s="280"/>
      <c r="B49" s="281"/>
      <c r="C49" s="281"/>
      <c r="D49" s="282"/>
      <c r="E49" s="282"/>
      <c r="F49" s="283"/>
      <c r="G49" s="283"/>
      <c r="H49" s="283"/>
      <c r="I49" s="283"/>
      <c r="J49" s="283"/>
      <c r="K49" s="283"/>
      <c r="L49" s="283"/>
      <c r="M49" s="283"/>
      <c r="N49" s="283"/>
      <c r="O49" s="283"/>
    </row>
    <row r="50" spans="1:15" ht="15.75" customHeight="1">
      <c r="A50" s="280"/>
      <c r="B50" s="281"/>
      <c r="C50" s="281"/>
      <c r="D50" s="282"/>
      <c r="E50" s="282"/>
      <c r="F50" s="283"/>
      <c r="G50" s="283"/>
      <c r="H50" s="283"/>
      <c r="I50" s="283"/>
      <c r="J50" s="283"/>
      <c r="K50" s="283"/>
      <c r="L50" s="283"/>
      <c r="M50" s="283"/>
      <c r="N50" s="283"/>
      <c r="O50" s="283"/>
    </row>
    <row r="51" spans="1:15" ht="15.75" customHeight="1">
      <c r="A51" s="280"/>
      <c r="B51" s="281"/>
      <c r="C51" s="281"/>
      <c r="D51" s="282"/>
      <c r="E51" s="282"/>
      <c r="F51" s="283"/>
      <c r="G51" s="283"/>
      <c r="H51" s="283"/>
      <c r="I51" s="283"/>
      <c r="J51" s="283"/>
      <c r="K51" s="283"/>
      <c r="L51" s="283"/>
      <c r="M51" s="283"/>
      <c r="N51" s="283"/>
      <c r="O51" s="283"/>
    </row>
    <row r="52" spans="1:15" ht="28.5" customHeight="1">
      <c r="A52" s="280"/>
      <c r="B52" s="281"/>
      <c r="C52" s="281"/>
      <c r="D52" s="282"/>
      <c r="E52" s="282"/>
      <c r="F52" s="283"/>
      <c r="G52" s="283"/>
      <c r="H52" s="283"/>
      <c r="I52" s="283"/>
      <c r="J52" s="283"/>
      <c r="K52" s="283"/>
      <c r="L52" s="283"/>
      <c r="M52" s="283"/>
      <c r="N52" s="283"/>
      <c r="O52" s="283"/>
    </row>
    <row r="53" spans="1:15" ht="24" customHeight="1">
      <c r="A53" s="284"/>
      <c r="B53" s="285"/>
      <c r="C53" s="285"/>
      <c r="D53" s="286"/>
      <c r="E53" s="286"/>
      <c r="F53" s="287"/>
      <c r="G53" s="287"/>
      <c r="H53" s="287"/>
      <c r="I53" s="287"/>
      <c r="J53" s="287"/>
      <c r="K53" s="287"/>
      <c r="L53" s="287"/>
      <c r="M53" s="287"/>
      <c r="N53" s="287"/>
      <c r="O53" s="287"/>
    </row>
    <row r="54" spans="1:15" ht="13.5" customHeight="1">
      <c r="A54" s="284"/>
      <c r="B54" s="285"/>
      <c r="C54" s="285"/>
      <c r="D54" s="286"/>
      <c r="E54" s="286"/>
      <c r="F54" s="287"/>
      <c r="G54" s="287"/>
      <c r="H54" s="287"/>
      <c r="I54" s="287"/>
      <c r="J54" s="287"/>
      <c r="K54" s="287"/>
      <c r="L54" s="287"/>
      <c r="M54" s="287"/>
      <c r="N54" s="287"/>
      <c r="O54" s="287"/>
    </row>
    <row r="55" spans="1:15">
      <c r="A55" s="242"/>
      <c r="B55" s="243"/>
      <c r="C55" s="242"/>
      <c r="D55" s="242"/>
      <c r="E55" s="242"/>
      <c r="F55" s="242"/>
      <c r="G55" s="242"/>
      <c r="H55" s="242"/>
      <c r="I55" s="242"/>
      <c r="J55" s="242"/>
      <c r="K55" s="242"/>
      <c r="L55" s="242"/>
      <c r="M55" s="242"/>
      <c r="N55" s="242"/>
      <c r="O55" s="242"/>
    </row>
    <row r="56" spans="1:15">
      <c r="A56" s="242"/>
      <c r="B56" s="243"/>
      <c r="C56" s="242"/>
      <c r="D56" s="242"/>
      <c r="E56" s="242"/>
      <c r="F56" s="242"/>
      <c r="G56" s="242"/>
      <c r="H56" s="242"/>
      <c r="I56" s="242"/>
      <c r="J56" s="242"/>
      <c r="K56" s="242"/>
      <c r="L56" s="242"/>
      <c r="M56" s="242"/>
      <c r="N56" s="242"/>
      <c r="O56" s="242"/>
    </row>
    <row r="57" spans="1:15">
      <c r="A57" s="242"/>
      <c r="B57" s="243"/>
      <c r="C57" s="242"/>
      <c r="D57" s="242"/>
      <c r="E57" s="242"/>
      <c r="F57" s="242"/>
      <c r="G57" s="242"/>
      <c r="H57" s="242"/>
      <c r="I57" s="242"/>
      <c r="J57" s="242"/>
      <c r="K57" s="242"/>
      <c r="L57" s="242"/>
      <c r="M57" s="242"/>
      <c r="N57" s="242"/>
      <c r="O57" s="242"/>
    </row>
    <row r="58" spans="1:15">
      <c r="A58" s="242"/>
      <c r="B58" s="243"/>
      <c r="C58" s="242"/>
      <c r="D58" s="242"/>
      <c r="E58" s="242"/>
      <c r="F58" s="242"/>
      <c r="G58" s="242"/>
      <c r="H58" s="242"/>
      <c r="I58" s="242"/>
      <c r="J58" s="242"/>
      <c r="K58" s="242"/>
      <c r="L58" s="242"/>
      <c r="M58" s="242"/>
      <c r="N58" s="242"/>
      <c r="O58" s="242"/>
    </row>
    <row r="59" spans="1:15">
      <c r="A59" s="242"/>
      <c r="B59" s="243"/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</row>
    <row r="60" spans="1:15">
      <c r="A60" s="242"/>
      <c r="B60" s="243"/>
      <c r="C60" s="242"/>
      <c r="D60" s="242"/>
      <c r="E60" s="242"/>
      <c r="F60" s="242"/>
      <c r="G60" s="242"/>
      <c r="H60" s="242"/>
      <c r="I60" s="242"/>
      <c r="J60" s="242"/>
      <c r="K60" s="242"/>
      <c r="L60" s="242"/>
      <c r="M60" s="242"/>
      <c r="N60" s="242"/>
      <c r="O60" s="242"/>
    </row>
    <row r="61" spans="1:15">
      <c r="A61" s="242"/>
      <c r="B61" s="243"/>
      <c r="C61" s="242"/>
      <c r="D61" s="242"/>
      <c r="E61" s="242"/>
      <c r="F61" s="242"/>
      <c r="G61" s="242"/>
      <c r="H61" s="242"/>
      <c r="I61" s="242"/>
      <c r="J61" s="242"/>
      <c r="K61" s="242"/>
      <c r="L61" s="242"/>
      <c r="M61" s="242"/>
      <c r="N61" s="242"/>
      <c r="O61" s="242"/>
    </row>
    <row r="62" spans="1:15">
      <c r="A62" s="242"/>
      <c r="B62" s="243"/>
      <c r="C62" s="242"/>
      <c r="D62" s="242"/>
      <c r="E62" s="242"/>
      <c r="F62" s="242"/>
      <c r="G62" s="242"/>
      <c r="H62" s="242"/>
      <c r="I62" s="242"/>
      <c r="J62" s="242"/>
      <c r="K62" s="242"/>
      <c r="L62" s="242"/>
      <c r="M62" s="242"/>
      <c r="N62" s="242"/>
      <c r="O62" s="242"/>
    </row>
    <row r="63" spans="1:15">
      <c r="A63" s="242"/>
      <c r="B63" s="243"/>
      <c r="C63" s="242"/>
      <c r="D63" s="242"/>
      <c r="E63" s="242"/>
      <c r="F63" s="242"/>
      <c r="G63" s="242"/>
      <c r="H63" s="242"/>
      <c r="I63" s="242"/>
      <c r="J63" s="242"/>
      <c r="K63" s="242"/>
      <c r="L63" s="242"/>
      <c r="M63" s="242"/>
      <c r="N63" s="242"/>
      <c r="O63" s="242"/>
    </row>
    <row r="64" spans="1:15">
      <c r="A64" s="242"/>
      <c r="B64" s="243"/>
      <c r="C64" s="242"/>
      <c r="D64" s="242"/>
      <c r="E64" s="242"/>
      <c r="F64" s="242"/>
      <c r="G64" s="242"/>
      <c r="H64" s="242"/>
      <c r="I64" s="242"/>
      <c r="J64" s="242"/>
      <c r="K64" s="242"/>
      <c r="L64" s="242"/>
      <c r="M64" s="242"/>
      <c r="N64" s="242"/>
      <c r="O64" s="242"/>
    </row>
    <row r="65" spans="1:15">
      <c r="A65" s="242"/>
      <c r="B65" s="243"/>
      <c r="C65" s="242"/>
      <c r="D65" s="242"/>
      <c r="E65" s="242"/>
      <c r="F65" s="242"/>
      <c r="G65" s="242"/>
      <c r="H65" s="242"/>
      <c r="I65" s="242"/>
      <c r="J65" s="242"/>
      <c r="K65" s="242"/>
      <c r="L65" s="242"/>
      <c r="M65" s="242"/>
      <c r="N65" s="242"/>
      <c r="O65" s="242"/>
    </row>
    <row r="66" spans="1:15">
      <c r="A66" s="242"/>
      <c r="B66" s="243"/>
      <c r="C66" s="242"/>
      <c r="D66" s="242"/>
      <c r="E66" s="242"/>
      <c r="F66" s="242"/>
      <c r="G66" s="242"/>
      <c r="H66" s="242"/>
      <c r="I66" s="242"/>
      <c r="J66" s="242"/>
      <c r="K66" s="242"/>
      <c r="L66" s="242"/>
      <c r="M66" s="242"/>
      <c r="N66" s="242"/>
      <c r="O66" s="242"/>
    </row>
    <row r="67" spans="1:15">
      <c r="A67" s="242"/>
      <c r="B67" s="243"/>
      <c r="C67" s="242"/>
      <c r="D67" s="242"/>
      <c r="E67" s="242"/>
      <c r="F67" s="242"/>
      <c r="G67" s="242"/>
      <c r="H67" s="242"/>
      <c r="I67" s="242"/>
      <c r="J67" s="242"/>
      <c r="K67" s="242"/>
      <c r="L67" s="242"/>
      <c r="M67" s="242"/>
      <c r="N67" s="242"/>
      <c r="O67" s="242"/>
    </row>
    <row r="68" spans="1:15">
      <c r="A68" s="242"/>
      <c r="B68" s="243"/>
      <c r="C68" s="242"/>
      <c r="D68" s="242"/>
      <c r="E68" s="242"/>
      <c r="F68" s="242"/>
      <c r="G68" s="242"/>
      <c r="H68" s="242"/>
      <c r="I68" s="242"/>
      <c r="J68" s="242"/>
      <c r="K68" s="242"/>
      <c r="L68" s="242"/>
      <c r="M68" s="242"/>
      <c r="N68" s="242"/>
      <c r="O68" s="242"/>
    </row>
    <row r="69" spans="1:15">
      <c r="A69" s="243"/>
      <c r="B69" s="243"/>
      <c r="C69" s="243"/>
      <c r="D69" s="243"/>
      <c r="E69" s="243"/>
      <c r="F69" s="243"/>
      <c r="G69" s="243"/>
      <c r="H69" s="243"/>
      <c r="I69" s="243"/>
      <c r="J69" s="243"/>
      <c r="K69" s="243"/>
      <c r="L69" s="243"/>
      <c r="M69" s="243"/>
      <c r="N69" s="243"/>
      <c r="O69" s="243"/>
    </row>
    <row r="70" spans="1:15">
      <c r="A70" s="243"/>
      <c r="B70" s="243"/>
      <c r="C70" s="243"/>
      <c r="D70" s="243"/>
      <c r="E70" s="243"/>
      <c r="F70" s="243"/>
      <c r="G70" s="243"/>
      <c r="H70" s="243"/>
      <c r="I70" s="243"/>
      <c r="J70" s="243"/>
      <c r="K70" s="243"/>
      <c r="L70" s="243"/>
      <c r="M70" s="243"/>
      <c r="N70" s="243"/>
      <c r="O70" s="243"/>
    </row>
    <row r="71" spans="1:15">
      <c r="A71" s="243"/>
      <c r="B71" s="243"/>
      <c r="C71" s="243"/>
      <c r="D71" s="243"/>
      <c r="E71" s="243"/>
      <c r="F71" s="243"/>
      <c r="G71" s="243"/>
      <c r="H71" s="243"/>
      <c r="I71" s="243"/>
      <c r="J71" s="243"/>
      <c r="K71" s="243"/>
      <c r="L71" s="243"/>
      <c r="M71" s="243"/>
      <c r="N71" s="243"/>
      <c r="O71" s="243"/>
    </row>
    <row r="72" spans="1:15">
      <c r="A72" s="243"/>
      <c r="B72" s="243"/>
      <c r="C72" s="243"/>
      <c r="D72" s="243"/>
      <c r="E72" s="243"/>
      <c r="F72" s="243"/>
      <c r="G72" s="243"/>
      <c r="H72" s="243"/>
      <c r="I72" s="243"/>
      <c r="J72" s="243"/>
      <c r="K72" s="243"/>
      <c r="L72" s="243"/>
      <c r="M72" s="243"/>
      <c r="N72" s="243"/>
      <c r="O72" s="243"/>
    </row>
    <row r="74" spans="1:15">
      <c r="O74" s="279"/>
    </row>
  </sheetData>
  <mergeCells count="28">
    <mergeCell ref="B15:O15"/>
    <mergeCell ref="A3:O3"/>
    <mergeCell ref="B5:O5"/>
    <mergeCell ref="B6:O6"/>
    <mergeCell ref="B7:O7"/>
    <mergeCell ref="B8:O8"/>
    <mergeCell ref="B9:O9"/>
    <mergeCell ref="B10:O10"/>
    <mergeCell ref="B11:O11"/>
    <mergeCell ref="B12:O12"/>
    <mergeCell ref="B13:O13"/>
    <mergeCell ref="B14:O14"/>
    <mergeCell ref="A43:O43"/>
    <mergeCell ref="A44:O44"/>
    <mergeCell ref="A45:O45"/>
    <mergeCell ref="A48:C48"/>
    <mergeCell ref="A51:C51"/>
    <mergeCell ref="D51:O51"/>
    <mergeCell ref="A49:C49"/>
    <mergeCell ref="D49:O49"/>
    <mergeCell ref="A50:C50"/>
    <mergeCell ref="D50:O50"/>
    <mergeCell ref="A52:C52"/>
    <mergeCell ref="D52:O52"/>
    <mergeCell ref="A53:C53"/>
    <mergeCell ref="D53:O53"/>
    <mergeCell ref="A54:C54"/>
    <mergeCell ref="D54:O54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0" orientation="portrait" horizontalDpi="4294967292" verticalDpi="4294967292" r:id="rId1"/>
  <headerFooter scaleWithDoc="0" alignWithMargins="0">
    <oddHeader xml:space="preserve">&amp;LSchweizerische Holzenergiestatistik EJ2023&amp;C&amp;"Arial,Standard"&amp;12
</oddHeader>
    <oddFooter>&amp;R24.06.2024</oddFooter>
  </headerFooter>
  <customProperties>
    <customPr name="EpmWorksheetKeyString_GUID" r:id="rId2"/>
  </customPropertie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Tabelle21"/>
  <dimension ref="A1:W38"/>
  <sheetViews>
    <sheetView view="pageLayout" topLeftCell="A13" zoomScale="80" zoomScaleNormal="80" zoomScalePageLayoutView="80" workbookViewId="0">
      <selection activeCell="B3" sqref="B3:V28"/>
    </sheetView>
  </sheetViews>
  <sheetFormatPr baseColWidth="10" defaultColWidth="11.42578125" defaultRowHeight="12"/>
  <cols>
    <col min="1" max="1" width="20.28515625" style="60" customWidth="1"/>
    <col min="2" max="2" width="8.28515625" style="60" customWidth="1"/>
    <col min="3" max="3" width="8.7109375" style="60" bestFit="1" customWidth="1"/>
    <col min="4" max="14" width="8.28515625" style="60" customWidth="1"/>
    <col min="15" max="15" width="9.5703125" style="60" bestFit="1" customWidth="1"/>
    <col min="16" max="19" width="8.28515625" style="60" customWidth="1"/>
    <col min="20" max="20" width="9.140625" style="60" customWidth="1"/>
    <col min="21" max="21" width="10.140625" style="60" customWidth="1"/>
    <col min="22" max="22" width="8.28515625" style="60" customWidth="1"/>
    <col min="23" max="16384" width="11.42578125" style="60"/>
  </cols>
  <sheetData>
    <row r="1" spans="1:23" ht="14.1" customHeight="1">
      <c r="A1" s="62" t="s">
        <v>161</v>
      </c>
      <c r="B1" s="297" t="s">
        <v>162</v>
      </c>
      <c r="C1" s="297"/>
      <c r="D1" s="297" t="s">
        <v>163</v>
      </c>
      <c r="E1" s="297"/>
      <c r="F1" s="297" t="s">
        <v>164</v>
      </c>
      <c r="G1" s="297"/>
      <c r="H1" s="297" t="s">
        <v>165</v>
      </c>
      <c r="I1" s="297"/>
      <c r="J1" s="297" t="s">
        <v>166</v>
      </c>
      <c r="K1" s="297"/>
      <c r="L1" s="297" t="s">
        <v>167</v>
      </c>
      <c r="M1" s="297"/>
      <c r="N1" s="297" t="s">
        <v>168</v>
      </c>
      <c r="O1" s="297"/>
      <c r="P1" s="297" t="s">
        <v>169</v>
      </c>
      <c r="Q1" s="297"/>
      <c r="R1" s="297" t="s">
        <v>170</v>
      </c>
      <c r="S1" s="297"/>
      <c r="T1" s="297" t="s">
        <v>171</v>
      </c>
      <c r="U1" s="297"/>
      <c r="V1" s="70" t="s">
        <v>205</v>
      </c>
    </row>
    <row r="2" spans="1:23" ht="14.1" customHeight="1">
      <c r="A2" s="62"/>
      <c r="B2" s="70" t="s">
        <v>206</v>
      </c>
      <c r="C2" s="70" t="s">
        <v>207</v>
      </c>
      <c r="D2" s="70" t="s">
        <v>206</v>
      </c>
      <c r="E2" s="70" t="s">
        <v>207</v>
      </c>
      <c r="F2" s="70" t="s">
        <v>206</v>
      </c>
      <c r="G2" s="70" t="s">
        <v>207</v>
      </c>
      <c r="H2" s="70" t="s">
        <v>206</v>
      </c>
      <c r="I2" s="70" t="s">
        <v>207</v>
      </c>
      <c r="J2" s="70" t="s">
        <v>206</v>
      </c>
      <c r="K2" s="70" t="s">
        <v>207</v>
      </c>
      <c r="L2" s="70" t="s">
        <v>206</v>
      </c>
      <c r="M2" s="70" t="s">
        <v>207</v>
      </c>
      <c r="N2" s="70" t="s">
        <v>206</v>
      </c>
      <c r="O2" s="70" t="s">
        <v>207</v>
      </c>
      <c r="P2" s="70" t="s">
        <v>206</v>
      </c>
      <c r="Q2" s="70" t="s">
        <v>207</v>
      </c>
      <c r="R2" s="70" t="s">
        <v>206</v>
      </c>
      <c r="S2" s="70" t="s">
        <v>207</v>
      </c>
      <c r="T2" s="70" t="s">
        <v>206</v>
      </c>
      <c r="U2" s="70" t="s">
        <v>207</v>
      </c>
      <c r="V2" s="70" t="s">
        <v>208</v>
      </c>
    </row>
    <row r="3" spans="1:23" ht="14.1" customHeight="1">
      <c r="A3" s="63" t="s">
        <v>178</v>
      </c>
      <c r="B3" s="71">
        <v>24434</v>
      </c>
      <c r="C3" s="72">
        <v>66979</v>
      </c>
      <c r="D3" s="72">
        <v>22516</v>
      </c>
      <c r="E3" s="72">
        <v>59765</v>
      </c>
      <c r="F3" s="72">
        <v>11344</v>
      </c>
      <c r="G3" s="72">
        <v>29635</v>
      </c>
      <c r="H3" s="72">
        <v>23494</v>
      </c>
      <c r="I3" s="72">
        <v>64403</v>
      </c>
      <c r="J3" s="72">
        <v>4313</v>
      </c>
      <c r="K3" s="72">
        <v>11450</v>
      </c>
      <c r="L3" s="72">
        <v>5395</v>
      </c>
      <c r="M3" s="72">
        <v>14093</v>
      </c>
      <c r="N3" s="72">
        <v>79785</v>
      </c>
      <c r="O3" s="72">
        <v>255610</v>
      </c>
      <c r="P3" s="72">
        <v>3695</v>
      </c>
      <c r="Q3" s="72">
        <v>7869</v>
      </c>
      <c r="R3" s="72">
        <v>20594</v>
      </c>
      <c r="S3" s="72">
        <v>55998</v>
      </c>
      <c r="T3" s="72">
        <v>195571</v>
      </c>
      <c r="U3" s="72">
        <v>565801</v>
      </c>
      <c r="V3" s="227">
        <v>8.4000000000000005E-2</v>
      </c>
      <c r="W3" s="61"/>
    </row>
    <row r="4" spans="1:23" ht="14.1" customHeight="1">
      <c r="A4" s="64" t="s">
        <v>179</v>
      </c>
      <c r="B4" s="73">
        <v>4355</v>
      </c>
      <c r="C4" s="47">
        <v>11939</v>
      </c>
      <c r="D4" s="47">
        <v>489</v>
      </c>
      <c r="E4" s="47">
        <v>1298</v>
      </c>
      <c r="F4" s="47">
        <v>2366</v>
      </c>
      <c r="G4" s="47">
        <v>6180</v>
      </c>
      <c r="H4" s="47">
        <v>2373</v>
      </c>
      <c r="I4" s="47">
        <v>6504</v>
      </c>
      <c r="J4" s="47">
        <v>0</v>
      </c>
      <c r="K4" s="47">
        <v>0</v>
      </c>
      <c r="L4" s="47">
        <v>408</v>
      </c>
      <c r="M4" s="47">
        <v>1067</v>
      </c>
      <c r="N4" s="47">
        <v>9040</v>
      </c>
      <c r="O4" s="47">
        <v>33849</v>
      </c>
      <c r="P4" s="47">
        <v>0</v>
      </c>
      <c r="Q4" s="47">
        <v>0</v>
      </c>
      <c r="R4" s="47">
        <v>2411</v>
      </c>
      <c r="S4" s="47">
        <v>6298</v>
      </c>
      <c r="T4" s="47">
        <v>21442</v>
      </c>
      <c r="U4" s="47">
        <v>67134</v>
      </c>
      <c r="V4" s="227">
        <v>0.01</v>
      </c>
      <c r="W4" s="61"/>
    </row>
    <row r="5" spans="1:23" ht="14.1" customHeight="1">
      <c r="A5" s="64" t="s">
        <v>180</v>
      </c>
      <c r="B5" s="73">
        <v>862</v>
      </c>
      <c r="C5" s="47">
        <v>2364</v>
      </c>
      <c r="D5" s="47">
        <v>215</v>
      </c>
      <c r="E5" s="47">
        <v>572</v>
      </c>
      <c r="F5" s="47">
        <v>621</v>
      </c>
      <c r="G5" s="47">
        <v>1622</v>
      </c>
      <c r="H5" s="47">
        <v>383</v>
      </c>
      <c r="I5" s="47">
        <v>1050</v>
      </c>
      <c r="J5" s="47">
        <v>0</v>
      </c>
      <c r="K5" s="47">
        <v>0</v>
      </c>
      <c r="L5" s="47">
        <v>661</v>
      </c>
      <c r="M5" s="47">
        <v>1727</v>
      </c>
      <c r="N5" s="47">
        <v>0</v>
      </c>
      <c r="O5" s="47">
        <v>0</v>
      </c>
      <c r="P5" s="47">
        <v>0</v>
      </c>
      <c r="Q5" s="47">
        <v>0</v>
      </c>
      <c r="R5" s="47">
        <v>2009</v>
      </c>
      <c r="S5" s="47">
        <v>5248</v>
      </c>
      <c r="T5" s="47">
        <v>4752</v>
      </c>
      <c r="U5" s="47">
        <v>12584</v>
      </c>
      <c r="V5" s="227">
        <v>2E-3</v>
      </c>
      <c r="W5" s="61"/>
    </row>
    <row r="6" spans="1:23" ht="14.1" customHeight="1">
      <c r="A6" s="64" t="s">
        <v>181</v>
      </c>
      <c r="B6" s="74">
        <v>16065</v>
      </c>
      <c r="C6" s="47">
        <v>44037</v>
      </c>
      <c r="D6" s="75">
        <v>16898</v>
      </c>
      <c r="E6" s="47">
        <v>44855</v>
      </c>
      <c r="F6" s="47">
        <v>4165</v>
      </c>
      <c r="G6" s="47">
        <v>10881</v>
      </c>
      <c r="H6" s="47">
        <v>9967</v>
      </c>
      <c r="I6" s="47">
        <v>27320</v>
      </c>
      <c r="J6" s="47">
        <v>2666</v>
      </c>
      <c r="K6" s="47">
        <v>7076</v>
      </c>
      <c r="L6" s="47">
        <v>1695</v>
      </c>
      <c r="M6" s="47">
        <v>4428</v>
      </c>
      <c r="N6" s="47">
        <v>34297</v>
      </c>
      <c r="O6" s="47">
        <v>97392</v>
      </c>
      <c r="P6" s="47">
        <v>1956</v>
      </c>
      <c r="Q6" s="47">
        <v>5192</v>
      </c>
      <c r="R6" s="47">
        <v>5063</v>
      </c>
      <c r="S6" s="47">
        <v>13227</v>
      </c>
      <c r="T6" s="47">
        <v>92771</v>
      </c>
      <c r="U6" s="47">
        <v>254408</v>
      </c>
      <c r="V6" s="227">
        <v>3.7999999999999999E-2</v>
      </c>
      <c r="W6" s="61"/>
    </row>
    <row r="7" spans="1:23" ht="14.1" customHeight="1">
      <c r="A7" s="64" t="s">
        <v>182</v>
      </c>
      <c r="B7" s="73">
        <v>386</v>
      </c>
      <c r="C7" s="47">
        <v>1057</v>
      </c>
      <c r="D7" s="47">
        <v>4454</v>
      </c>
      <c r="E7" s="47">
        <v>11822</v>
      </c>
      <c r="F7" s="47">
        <v>161</v>
      </c>
      <c r="G7" s="47">
        <v>421</v>
      </c>
      <c r="H7" s="47">
        <v>461</v>
      </c>
      <c r="I7" s="47">
        <v>1263</v>
      </c>
      <c r="J7" s="47">
        <v>278</v>
      </c>
      <c r="K7" s="47">
        <v>737</v>
      </c>
      <c r="L7" s="47">
        <v>411</v>
      </c>
      <c r="M7" s="47">
        <v>1074</v>
      </c>
      <c r="N7" s="47">
        <v>1487</v>
      </c>
      <c r="O7" s="47">
        <v>4075</v>
      </c>
      <c r="P7" s="47">
        <v>447</v>
      </c>
      <c r="Q7" s="47">
        <v>1188</v>
      </c>
      <c r="R7" s="47">
        <v>0</v>
      </c>
      <c r="S7" s="47">
        <v>0</v>
      </c>
      <c r="T7" s="47">
        <v>8084</v>
      </c>
      <c r="U7" s="47">
        <v>21636</v>
      </c>
      <c r="V7" s="227">
        <v>3.0000000000000001E-3</v>
      </c>
      <c r="W7" s="61"/>
    </row>
    <row r="8" spans="1:23" ht="14.1" customHeight="1">
      <c r="A8" s="64" t="s">
        <v>183</v>
      </c>
      <c r="B8" s="73">
        <v>92090</v>
      </c>
      <c r="C8" s="47">
        <v>252829</v>
      </c>
      <c r="D8" s="47">
        <v>41053</v>
      </c>
      <c r="E8" s="47">
        <v>108972</v>
      </c>
      <c r="F8" s="47">
        <v>28410</v>
      </c>
      <c r="G8" s="47">
        <v>74219</v>
      </c>
      <c r="H8" s="47">
        <v>37750</v>
      </c>
      <c r="I8" s="47">
        <v>104375</v>
      </c>
      <c r="J8" s="47">
        <v>6698</v>
      </c>
      <c r="K8" s="47">
        <v>17779</v>
      </c>
      <c r="L8" s="47">
        <v>9074</v>
      </c>
      <c r="M8" s="47">
        <v>23704</v>
      </c>
      <c r="N8" s="47">
        <v>125869</v>
      </c>
      <c r="O8" s="47">
        <v>391004</v>
      </c>
      <c r="P8" s="47">
        <v>9948</v>
      </c>
      <c r="Q8" s="47">
        <v>26406</v>
      </c>
      <c r="R8" s="47">
        <v>32431</v>
      </c>
      <c r="S8" s="47">
        <v>115441</v>
      </c>
      <c r="T8" s="47">
        <v>383323</v>
      </c>
      <c r="U8" s="47">
        <v>1114728</v>
      </c>
      <c r="V8" s="227">
        <v>0.16600000000000001</v>
      </c>
      <c r="W8" s="61"/>
    </row>
    <row r="9" spans="1:23" ht="14.1" customHeight="1">
      <c r="A9" s="64" t="s">
        <v>184</v>
      </c>
      <c r="B9" s="73">
        <v>16241</v>
      </c>
      <c r="C9" s="47">
        <v>44520</v>
      </c>
      <c r="D9" s="47">
        <v>9773</v>
      </c>
      <c r="E9" s="47">
        <v>25940</v>
      </c>
      <c r="F9" s="47">
        <v>6027</v>
      </c>
      <c r="G9" s="47">
        <v>15744</v>
      </c>
      <c r="H9" s="47">
        <v>10044</v>
      </c>
      <c r="I9" s="47">
        <v>27531</v>
      </c>
      <c r="J9" s="47">
        <v>967</v>
      </c>
      <c r="K9" s="47">
        <v>2568</v>
      </c>
      <c r="L9" s="47">
        <v>3134</v>
      </c>
      <c r="M9" s="47">
        <v>8187</v>
      </c>
      <c r="N9" s="47">
        <v>55870</v>
      </c>
      <c r="O9" s="47">
        <v>166460</v>
      </c>
      <c r="P9" s="47">
        <v>1201</v>
      </c>
      <c r="Q9" s="47">
        <v>3189</v>
      </c>
      <c r="R9" s="47">
        <v>27683</v>
      </c>
      <c r="S9" s="47">
        <v>119168</v>
      </c>
      <c r="T9" s="47">
        <v>130940</v>
      </c>
      <c r="U9" s="47">
        <v>413307</v>
      </c>
      <c r="V9" s="227">
        <v>6.0999999999999999E-2</v>
      </c>
      <c r="W9" s="61"/>
    </row>
    <row r="10" spans="1:23" ht="14.1" customHeight="1">
      <c r="A10" s="64" t="s">
        <v>185</v>
      </c>
      <c r="B10" s="74">
        <v>3653</v>
      </c>
      <c r="C10" s="47">
        <v>10013</v>
      </c>
      <c r="D10" s="75">
        <v>4573</v>
      </c>
      <c r="E10" s="47">
        <v>12139</v>
      </c>
      <c r="F10" s="47">
        <v>545</v>
      </c>
      <c r="G10" s="47">
        <v>1424</v>
      </c>
      <c r="H10" s="47">
        <v>2250</v>
      </c>
      <c r="I10" s="47">
        <v>6167</v>
      </c>
      <c r="J10" s="47">
        <v>3131</v>
      </c>
      <c r="K10" s="47">
        <v>8311</v>
      </c>
      <c r="L10" s="47">
        <v>739</v>
      </c>
      <c r="M10" s="47">
        <v>1932</v>
      </c>
      <c r="N10" s="47">
        <v>14489</v>
      </c>
      <c r="O10" s="47">
        <v>40819</v>
      </c>
      <c r="P10" s="47">
        <v>3489</v>
      </c>
      <c r="Q10" s="47">
        <v>9262</v>
      </c>
      <c r="R10" s="47">
        <v>1286</v>
      </c>
      <c r="S10" s="47">
        <v>3359</v>
      </c>
      <c r="T10" s="47">
        <v>34155</v>
      </c>
      <c r="U10" s="47">
        <v>93426</v>
      </c>
      <c r="V10" s="227">
        <v>1.4E-2</v>
      </c>
      <c r="W10" s="61"/>
    </row>
    <row r="11" spans="1:23" ht="14.1" customHeight="1">
      <c r="A11" s="64" t="s">
        <v>186</v>
      </c>
      <c r="B11" s="73">
        <v>2264</v>
      </c>
      <c r="C11" s="47">
        <v>6205</v>
      </c>
      <c r="D11" s="47">
        <v>1438</v>
      </c>
      <c r="E11" s="47">
        <v>3816</v>
      </c>
      <c r="F11" s="47">
        <v>1070</v>
      </c>
      <c r="G11" s="47">
        <v>2795</v>
      </c>
      <c r="H11" s="47">
        <v>1382</v>
      </c>
      <c r="I11" s="47">
        <v>3789</v>
      </c>
      <c r="J11" s="47">
        <v>0</v>
      </c>
      <c r="K11" s="47">
        <v>0</v>
      </c>
      <c r="L11" s="47">
        <v>466</v>
      </c>
      <c r="M11" s="47">
        <v>1217</v>
      </c>
      <c r="N11" s="47">
        <v>6755</v>
      </c>
      <c r="O11" s="47">
        <v>19381</v>
      </c>
      <c r="P11" s="47">
        <v>0</v>
      </c>
      <c r="Q11" s="47">
        <v>0</v>
      </c>
      <c r="R11" s="47">
        <v>402</v>
      </c>
      <c r="S11" s="47">
        <v>1050</v>
      </c>
      <c r="T11" s="47">
        <v>13775</v>
      </c>
      <c r="U11" s="47">
        <v>38251</v>
      </c>
      <c r="V11" s="227">
        <v>6.0000000000000001E-3</v>
      </c>
      <c r="W11" s="61"/>
    </row>
    <row r="12" spans="1:23" ht="14.1" customHeight="1">
      <c r="A12" s="64" t="s">
        <v>187</v>
      </c>
      <c r="B12" s="73">
        <v>14633</v>
      </c>
      <c r="C12" s="47">
        <v>40113</v>
      </c>
      <c r="D12" s="47">
        <v>12483</v>
      </c>
      <c r="E12" s="47">
        <v>33136</v>
      </c>
      <c r="F12" s="47">
        <v>9927</v>
      </c>
      <c r="G12" s="47">
        <v>25932</v>
      </c>
      <c r="H12" s="47">
        <v>6834</v>
      </c>
      <c r="I12" s="47">
        <v>18690</v>
      </c>
      <c r="J12" s="47">
        <v>1426</v>
      </c>
      <c r="K12" s="47">
        <v>3785</v>
      </c>
      <c r="L12" s="47">
        <v>2293</v>
      </c>
      <c r="M12" s="47">
        <v>5990</v>
      </c>
      <c r="N12" s="47">
        <v>24435</v>
      </c>
      <c r="O12" s="47">
        <v>69404</v>
      </c>
      <c r="P12" s="47">
        <v>0</v>
      </c>
      <c r="Q12" s="47">
        <v>0</v>
      </c>
      <c r="R12" s="47">
        <v>9337</v>
      </c>
      <c r="S12" s="47">
        <v>24391</v>
      </c>
      <c r="T12" s="47">
        <v>81368</v>
      </c>
      <c r="U12" s="47">
        <v>221442</v>
      </c>
      <c r="V12" s="227">
        <v>3.3000000000000002E-2</v>
      </c>
      <c r="W12" s="61"/>
    </row>
    <row r="13" spans="1:23" ht="14.1" customHeight="1">
      <c r="A13" s="64" t="s">
        <v>188</v>
      </c>
      <c r="B13" s="73">
        <v>5507</v>
      </c>
      <c r="C13" s="47">
        <v>15096</v>
      </c>
      <c r="D13" s="47">
        <v>1881</v>
      </c>
      <c r="E13" s="47">
        <v>4993</v>
      </c>
      <c r="F13" s="47">
        <v>406</v>
      </c>
      <c r="G13" s="47">
        <v>1061</v>
      </c>
      <c r="H13" s="47">
        <v>3170</v>
      </c>
      <c r="I13" s="47">
        <v>8689</v>
      </c>
      <c r="J13" s="47">
        <v>595</v>
      </c>
      <c r="K13" s="47">
        <v>1578</v>
      </c>
      <c r="L13" s="47">
        <v>383</v>
      </c>
      <c r="M13" s="47">
        <v>1000</v>
      </c>
      <c r="N13" s="47">
        <v>19446</v>
      </c>
      <c r="O13" s="47">
        <v>53229</v>
      </c>
      <c r="P13" s="47">
        <v>0</v>
      </c>
      <c r="Q13" s="47">
        <v>0</v>
      </c>
      <c r="R13" s="47">
        <v>5111</v>
      </c>
      <c r="S13" s="47">
        <v>20643</v>
      </c>
      <c r="T13" s="47">
        <v>36498</v>
      </c>
      <c r="U13" s="47">
        <v>106289</v>
      </c>
      <c r="V13" s="227">
        <v>1.6E-2</v>
      </c>
      <c r="W13" s="61"/>
    </row>
    <row r="14" spans="1:23" ht="14.1" customHeight="1">
      <c r="A14" s="64" t="s">
        <v>189</v>
      </c>
      <c r="B14" s="73">
        <v>35114</v>
      </c>
      <c r="C14" s="47">
        <v>96253</v>
      </c>
      <c r="D14" s="47">
        <v>18791</v>
      </c>
      <c r="E14" s="47">
        <v>49878</v>
      </c>
      <c r="F14" s="47">
        <v>14557</v>
      </c>
      <c r="G14" s="47">
        <v>55148</v>
      </c>
      <c r="H14" s="47">
        <v>10956</v>
      </c>
      <c r="I14" s="47">
        <v>30031</v>
      </c>
      <c r="J14" s="47">
        <v>3848</v>
      </c>
      <c r="K14" s="47">
        <v>10215</v>
      </c>
      <c r="L14" s="47">
        <v>5111</v>
      </c>
      <c r="M14" s="47">
        <v>13351</v>
      </c>
      <c r="N14" s="47">
        <v>48889</v>
      </c>
      <c r="O14" s="47">
        <v>140312</v>
      </c>
      <c r="P14" s="47">
        <v>2327</v>
      </c>
      <c r="Q14" s="47">
        <v>6176</v>
      </c>
      <c r="R14" s="47">
        <v>28982</v>
      </c>
      <c r="S14" s="47">
        <v>77577</v>
      </c>
      <c r="T14" s="47">
        <v>168574</v>
      </c>
      <c r="U14" s="47">
        <v>478942</v>
      </c>
      <c r="V14" s="227">
        <v>7.0999999999999994E-2</v>
      </c>
      <c r="W14" s="61"/>
    </row>
    <row r="15" spans="1:23" ht="14.1" customHeight="1">
      <c r="A15" s="64" t="s">
        <v>190</v>
      </c>
      <c r="B15" s="73">
        <v>9072</v>
      </c>
      <c r="C15" s="47">
        <v>24869</v>
      </c>
      <c r="D15" s="47">
        <v>8244</v>
      </c>
      <c r="E15" s="47">
        <v>21882</v>
      </c>
      <c r="F15" s="47">
        <v>1922</v>
      </c>
      <c r="G15" s="47">
        <v>5020</v>
      </c>
      <c r="H15" s="47">
        <v>5728</v>
      </c>
      <c r="I15" s="47">
        <v>15701</v>
      </c>
      <c r="J15" s="47">
        <v>793</v>
      </c>
      <c r="K15" s="47">
        <v>2105</v>
      </c>
      <c r="L15" s="47">
        <v>575</v>
      </c>
      <c r="M15" s="47">
        <v>1502</v>
      </c>
      <c r="N15" s="47">
        <v>29783</v>
      </c>
      <c r="O15" s="47">
        <v>85202</v>
      </c>
      <c r="P15" s="47">
        <v>4226</v>
      </c>
      <c r="Q15" s="47">
        <v>11217</v>
      </c>
      <c r="R15" s="47">
        <v>4098</v>
      </c>
      <c r="S15" s="47">
        <v>9855</v>
      </c>
      <c r="T15" s="47">
        <v>64440</v>
      </c>
      <c r="U15" s="47">
        <v>177352</v>
      </c>
      <c r="V15" s="227">
        <v>2.5999999999999999E-2</v>
      </c>
      <c r="W15" s="61"/>
    </row>
    <row r="16" spans="1:23" ht="14.1" customHeight="1">
      <c r="A16" s="64" t="s">
        <v>191</v>
      </c>
      <c r="B16" s="73">
        <v>2191</v>
      </c>
      <c r="C16" s="47">
        <v>6007</v>
      </c>
      <c r="D16" s="47">
        <v>1274</v>
      </c>
      <c r="E16" s="47">
        <v>3381</v>
      </c>
      <c r="F16" s="47">
        <v>1415</v>
      </c>
      <c r="G16" s="47">
        <v>3695</v>
      </c>
      <c r="H16" s="47">
        <v>2004</v>
      </c>
      <c r="I16" s="47">
        <v>5494</v>
      </c>
      <c r="J16" s="47">
        <v>317</v>
      </c>
      <c r="K16" s="47">
        <v>842</v>
      </c>
      <c r="L16" s="47">
        <v>972</v>
      </c>
      <c r="M16" s="47">
        <v>2539</v>
      </c>
      <c r="N16" s="47">
        <v>6308</v>
      </c>
      <c r="O16" s="47">
        <v>17292</v>
      </c>
      <c r="P16" s="47">
        <v>0</v>
      </c>
      <c r="Q16" s="47">
        <v>0</v>
      </c>
      <c r="R16" s="47">
        <v>2089</v>
      </c>
      <c r="S16" s="47">
        <v>5458</v>
      </c>
      <c r="T16" s="47">
        <v>16570</v>
      </c>
      <c r="U16" s="47">
        <v>44707</v>
      </c>
      <c r="V16" s="227">
        <v>7.0000000000000001E-3</v>
      </c>
      <c r="W16" s="61"/>
    </row>
    <row r="17" spans="1:23" ht="14.1" customHeight="1">
      <c r="A17" s="64" t="s">
        <v>192</v>
      </c>
      <c r="B17" s="73">
        <v>2420</v>
      </c>
      <c r="C17" s="47">
        <v>6635</v>
      </c>
      <c r="D17" s="47">
        <v>1167</v>
      </c>
      <c r="E17" s="47">
        <v>3097</v>
      </c>
      <c r="F17" s="47">
        <v>1731</v>
      </c>
      <c r="G17" s="47">
        <v>4523</v>
      </c>
      <c r="H17" s="47">
        <v>1497</v>
      </c>
      <c r="I17" s="47">
        <v>4104</v>
      </c>
      <c r="J17" s="47">
        <v>0</v>
      </c>
      <c r="K17" s="47">
        <v>0</v>
      </c>
      <c r="L17" s="47">
        <v>615</v>
      </c>
      <c r="M17" s="47">
        <v>1607</v>
      </c>
      <c r="N17" s="47">
        <v>28849</v>
      </c>
      <c r="O17" s="47">
        <v>84929</v>
      </c>
      <c r="P17" s="47">
        <v>0</v>
      </c>
      <c r="Q17" s="47">
        <v>0</v>
      </c>
      <c r="R17" s="47">
        <v>7032</v>
      </c>
      <c r="S17" s="47">
        <v>14357</v>
      </c>
      <c r="T17" s="47">
        <v>43311</v>
      </c>
      <c r="U17" s="47">
        <v>119253</v>
      </c>
      <c r="V17" s="227">
        <v>1.7999999999999999E-2</v>
      </c>
      <c r="W17" s="61"/>
    </row>
    <row r="18" spans="1:23" ht="14.1" customHeight="1">
      <c r="A18" s="64" t="s">
        <v>193</v>
      </c>
      <c r="B18" s="73">
        <v>8228</v>
      </c>
      <c r="C18" s="47">
        <v>22555</v>
      </c>
      <c r="D18" s="47">
        <v>1798</v>
      </c>
      <c r="E18" s="47">
        <v>4774</v>
      </c>
      <c r="F18" s="47">
        <v>1950</v>
      </c>
      <c r="G18" s="47">
        <v>5094</v>
      </c>
      <c r="H18" s="47">
        <v>4982</v>
      </c>
      <c r="I18" s="47">
        <v>13656</v>
      </c>
      <c r="J18" s="47">
        <v>285</v>
      </c>
      <c r="K18" s="47">
        <v>758</v>
      </c>
      <c r="L18" s="47">
        <v>605</v>
      </c>
      <c r="M18" s="47">
        <v>1579</v>
      </c>
      <c r="N18" s="47">
        <v>9884</v>
      </c>
      <c r="O18" s="47">
        <v>27817</v>
      </c>
      <c r="P18" s="47">
        <v>0</v>
      </c>
      <c r="Q18" s="47">
        <v>0</v>
      </c>
      <c r="R18" s="47">
        <v>2571</v>
      </c>
      <c r="S18" s="47">
        <v>6718</v>
      </c>
      <c r="T18" s="47">
        <v>30303</v>
      </c>
      <c r="U18" s="47">
        <v>82950</v>
      </c>
      <c r="V18" s="227">
        <v>1.2E-2</v>
      </c>
      <c r="W18" s="61"/>
    </row>
    <row r="19" spans="1:23" ht="14.1" customHeight="1">
      <c r="A19" s="64" t="s">
        <v>194</v>
      </c>
      <c r="B19" s="73">
        <v>7762</v>
      </c>
      <c r="C19" s="47">
        <v>21278</v>
      </c>
      <c r="D19" s="47">
        <v>2379</v>
      </c>
      <c r="E19" s="47">
        <v>6314</v>
      </c>
      <c r="F19" s="47">
        <v>6007</v>
      </c>
      <c r="G19" s="47">
        <v>15694</v>
      </c>
      <c r="H19" s="47">
        <v>4730</v>
      </c>
      <c r="I19" s="47">
        <v>12966</v>
      </c>
      <c r="J19" s="47">
        <v>0</v>
      </c>
      <c r="K19" s="47">
        <v>0</v>
      </c>
      <c r="L19" s="47">
        <v>2263</v>
      </c>
      <c r="M19" s="47">
        <v>5911</v>
      </c>
      <c r="N19" s="47">
        <v>10438</v>
      </c>
      <c r="O19" s="47">
        <v>27953</v>
      </c>
      <c r="P19" s="47">
        <v>456</v>
      </c>
      <c r="Q19" s="47">
        <v>1210</v>
      </c>
      <c r="R19" s="47">
        <v>14431</v>
      </c>
      <c r="S19" s="47">
        <v>35366</v>
      </c>
      <c r="T19" s="47">
        <v>48466</v>
      </c>
      <c r="U19" s="47">
        <v>126691</v>
      </c>
      <c r="V19" s="227">
        <v>1.9E-2</v>
      </c>
      <c r="W19" s="61"/>
    </row>
    <row r="20" spans="1:23" ht="14.1" customHeight="1">
      <c r="A20" s="64" t="s">
        <v>195</v>
      </c>
      <c r="B20" s="73">
        <v>15560</v>
      </c>
      <c r="C20" s="47">
        <v>42964</v>
      </c>
      <c r="D20" s="47">
        <v>6440</v>
      </c>
      <c r="E20" s="47">
        <v>17095</v>
      </c>
      <c r="F20" s="47">
        <v>4825</v>
      </c>
      <c r="G20" s="47">
        <v>12604</v>
      </c>
      <c r="H20" s="47">
        <v>11655</v>
      </c>
      <c r="I20" s="47">
        <v>34717</v>
      </c>
      <c r="J20" s="47">
        <v>4204</v>
      </c>
      <c r="K20" s="47">
        <v>11158</v>
      </c>
      <c r="L20" s="47">
        <v>2266</v>
      </c>
      <c r="M20" s="47">
        <v>5920</v>
      </c>
      <c r="N20" s="47">
        <v>18314</v>
      </c>
      <c r="O20" s="47">
        <v>66157</v>
      </c>
      <c r="P20" s="47">
        <v>2022</v>
      </c>
      <c r="Q20" s="47">
        <v>5366</v>
      </c>
      <c r="R20" s="47">
        <v>2408</v>
      </c>
      <c r="S20" s="47">
        <v>6292</v>
      </c>
      <c r="T20" s="47">
        <v>67693</v>
      </c>
      <c r="U20" s="47">
        <v>202272</v>
      </c>
      <c r="V20" s="227">
        <v>0.03</v>
      </c>
      <c r="W20" s="61"/>
    </row>
    <row r="21" spans="1:23" ht="14.1" customHeight="1">
      <c r="A21" s="64" t="s">
        <v>196</v>
      </c>
      <c r="B21" s="73">
        <v>22263</v>
      </c>
      <c r="C21" s="47">
        <v>61026</v>
      </c>
      <c r="D21" s="47">
        <v>5677</v>
      </c>
      <c r="E21" s="47">
        <v>15068</v>
      </c>
      <c r="F21" s="47">
        <v>18297</v>
      </c>
      <c r="G21" s="47">
        <v>48095</v>
      </c>
      <c r="H21" s="47">
        <v>10594</v>
      </c>
      <c r="I21" s="47">
        <v>29365</v>
      </c>
      <c r="J21" s="47">
        <v>714</v>
      </c>
      <c r="K21" s="47">
        <v>1894</v>
      </c>
      <c r="L21" s="47">
        <v>6328</v>
      </c>
      <c r="M21" s="47">
        <v>21364</v>
      </c>
      <c r="N21" s="47">
        <v>29739</v>
      </c>
      <c r="O21" s="47">
        <v>81521</v>
      </c>
      <c r="P21" s="47">
        <v>746</v>
      </c>
      <c r="Q21" s="47">
        <v>1979</v>
      </c>
      <c r="R21" s="47">
        <v>22701</v>
      </c>
      <c r="S21" s="47">
        <v>58963</v>
      </c>
      <c r="T21" s="47">
        <v>117057</v>
      </c>
      <c r="U21" s="47">
        <v>319276</v>
      </c>
      <c r="V21" s="227">
        <v>4.7E-2</v>
      </c>
      <c r="W21" s="61"/>
    </row>
    <row r="22" spans="1:23" ht="14.1" customHeight="1">
      <c r="A22" s="64" t="s">
        <v>197</v>
      </c>
      <c r="B22" s="73">
        <v>29344</v>
      </c>
      <c r="C22" s="47">
        <v>80439</v>
      </c>
      <c r="D22" s="47">
        <v>5940</v>
      </c>
      <c r="E22" s="47">
        <v>15767</v>
      </c>
      <c r="F22" s="47">
        <v>9965</v>
      </c>
      <c r="G22" s="47">
        <v>27039</v>
      </c>
      <c r="H22" s="47">
        <v>9631</v>
      </c>
      <c r="I22" s="47">
        <v>28581</v>
      </c>
      <c r="J22" s="47">
        <v>902</v>
      </c>
      <c r="K22" s="47">
        <v>2396</v>
      </c>
      <c r="L22" s="47">
        <v>4602</v>
      </c>
      <c r="M22" s="47">
        <v>12022</v>
      </c>
      <c r="N22" s="47">
        <v>26091</v>
      </c>
      <c r="O22" s="47">
        <v>73643</v>
      </c>
      <c r="P22" s="47">
        <v>1036</v>
      </c>
      <c r="Q22" s="47">
        <v>2749</v>
      </c>
      <c r="R22" s="47">
        <v>17935</v>
      </c>
      <c r="S22" s="47">
        <v>39154</v>
      </c>
      <c r="T22" s="47">
        <v>105447</v>
      </c>
      <c r="U22" s="47">
        <v>281789</v>
      </c>
      <c r="V22" s="227">
        <v>4.2000000000000003E-2</v>
      </c>
      <c r="W22" s="61"/>
    </row>
    <row r="23" spans="1:23" ht="14.1" customHeight="1">
      <c r="A23" s="64" t="s">
        <v>198</v>
      </c>
      <c r="B23" s="73">
        <v>5787</v>
      </c>
      <c r="C23" s="47">
        <v>15862</v>
      </c>
      <c r="D23" s="47">
        <v>2053</v>
      </c>
      <c r="E23" s="47">
        <v>9119</v>
      </c>
      <c r="F23" s="47">
        <v>2574</v>
      </c>
      <c r="G23" s="47">
        <v>6724</v>
      </c>
      <c r="H23" s="47">
        <v>3870</v>
      </c>
      <c r="I23" s="47">
        <v>10608</v>
      </c>
      <c r="J23" s="47">
        <v>714</v>
      </c>
      <c r="K23" s="47">
        <v>1894</v>
      </c>
      <c r="L23" s="47">
        <v>1725</v>
      </c>
      <c r="M23" s="47">
        <v>4506</v>
      </c>
      <c r="N23" s="47">
        <v>31573</v>
      </c>
      <c r="O23" s="47">
        <v>90806</v>
      </c>
      <c r="P23" s="47">
        <v>0</v>
      </c>
      <c r="Q23" s="47">
        <v>0</v>
      </c>
      <c r="R23" s="47">
        <v>1254</v>
      </c>
      <c r="S23" s="47">
        <v>3275</v>
      </c>
      <c r="T23" s="47">
        <v>49548</v>
      </c>
      <c r="U23" s="47">
        <v>142794</v>
      </c>
      <c r="V23" s="227">
        <v>2.1000000000000001E-2</v>
      </c>
      <c r="W23" s="61"/>
    </row>
    <row r="24" spans="1:23" ht="14.1" customHeight="1">
      <c r="A24" s="64" t="s">
        <v>199</v>
      </c>
      <c r="B24" s="73">
        <v>521</v>
      </c>
      <c r="C24" s="47">
        <v>1427</v>
      </c>
      <c r="D24" s="47">
        <v>661</v>
      </c>
      <c r="E24" s="47">
        <v>1755</v>
      </c>
      <c r="F24" s="47">
        <v>895</v>
      </c>
      <c r="G24" s="47">
        <v>2337</v>
      </c>
      <c r="H24" s="47">
        <v>887</v>
      </c>
      <c r="I24" s="47">
        <v>2431</v>
      </c>
      <c r="J24" s="47">
        <v>0</v>
      </c>
      <c r="K24" s="47">
        <v>0</v>
      </c>
      <c r="L24" s="47">
        <v>173</v>
      </c>
      <c r="M24" s="47">
        <v>451</v>
      </c>
      <c r="N24" s="47">
        <v>15228</v>
      </c>
      <c r="O24" s="47">
        <v>69399</v>
      </c>
      <c r="P24" s="47">
        <v>0</v>
      </c>
      <c r="Q24" s="47">
        <v>0</v>
      </c>
      <c r="R24" s="47">
        <v>0</v>
      </c>
      <c r="S24" s="47">
        <v>0</v>
      </c>
      <c r="T24" s="47">
        <v>18364</v>
      </c>
      <c r="U24" s="47">
        <v>77800</v>
      </c>
      <c r="V24" s="227">
        <v>1.2E-2</v>
      </c>
      <c r="W24" s="61"/>
    </row>
    <row r="25" spans="1:23" ht="14.1" customHeight="1">
      <c r="A25" s="64" t="s">
        <v>200</v>
      </c>
      <c r="B25" s="73">
        <v>10165</v>
      </c>
      <c r="C25" s="47">
        <v>27863</v>
      </c>
      <c r="D25" s="47">
        <v>20426</v>
      </c>
      <c r="E25" s="47">
        <v>54218</v>
      </c>
      <c r="F25" s="47">
        <v>9586</v>
      </c>
      <c r="G25" s="47">
        <v>25043</v>
      </c>
      <c r="H25" s="47">
        <v>6208</v>
      </c>
      <c r="I25" s="47">
        <v>17018</v>
      </c>
      <c r="J25" s="47">
        <v>2379</v>
      </c>
      <c r="K25" s="47">
        <v>6316</v>
      </c>
      <c r="L25" s="47">
        <v>5066</v>
      </c>
      <c r="M25" s="47">
        <v>13234</v>
      </c>
      <c r="N25" s="47">
        <v>32406</v>
      </c>
      <c r="O25" s="47">
        <v>93697</v>
      </c>
      <c r="P25" s="47">
        <v>9737</v>
      </c>
      <c r="Q25" s="47">
        <v>25845</v>
      </c>
      <c r="R25" s="47">
        <v>5612</v>
      </c>
      <c r="S25" s="47">
        <v>14661</v>
      </c>
      <c r="T25" s="47">
        <v>101584</v>
      </c>
      <c r="U25" s="47">
        <v>277894</v>
      </c>
      <c r="V25" s="227">
        <v>4.1000000000000002E-2</v>
      </c>
      <c r="W25" s="61"/>
    </row>
    <row r="26" spans="1:23" ht="14.1" customHeight="1">
      <c r="A26" s="64" t="s">
        <v>201</v>
      </c>
      <c r="B26" s="73">
        <v>26466</v>
      </c>
      <c r="C26" s="47">
        <v>72549</v>
      </c>
      <c r="D26" s="47">
        <v>29031</v>
      </c>
      <c r="E26" s="47">
        <v>77059</v>
      </c>
      <c r="F26" s="47">
        <v>7280</v>
      </c>
      <c r="G26" s="47">
        <v>19018</v>
      </c>
      <c r="H26" s="47">
        <v>12716</v>
      </c>
      <c r="I26" s="47">
        <v>34856</v>
      </c>
      <c r="J26" s="47">
        <v>7493</v>
      </c>
      <c r="K26" s="47">
        <v>19890</v>
      </c>
      <c r="L26" s="47">
        <v>2798</v>
      </c>
      <c r="M26" s="47">
        <v>7309</v>
      </c>
      <c r="N26" s="47">
        <v>54235</v>
      </c>
      <c r="O26" s="47">
        <v>148670</v>
      </c>
      <c r="P26" s="47">
        <v>4043</v>
      </c>
      <c r="Q26" s="47">
        <v>10733</v>
      </c>
      <c r="R26" s="47">
        <v>7610</v>
      </c>
      <c r="S26" s="47">
        <v>19880</v>
      </c>
      <c r="T26" s="47">
        <v>151672</v>
      </c>
      <c r="U26" s="47">
        <v>409965</v>
      </c>
      <c r="V26" s="227">
        <v>6.0999999999999999E-2</v>
      </c>
      <c r="W26" s="61"/>
    </row>
    <row r="27" spans="1:23" ht="14.1" customHeight="1">
      <c r="A27" s="64" t="s">
        <v>202</v>
      </c>
      <c r="B27" s="73">
        <v>9187</v>
      </c>
      <c r="C27" s="47">
        <v>25185</v>
      </c>
      <c r="D27" s="47">
        <v>3261</v>
      </c>
      <c r="E27" s="47">
        <v>8656</v>
      </c>
      <c r="F27" s="47">
        <v>2740</v>
      </c>
      <c r="G27" s="47">
        <v>7157</v>
      </c>
      <c r="H27" s="47">
        <v>4429</v>
      </c>
      <c r="I27" s="47">
        <v>12141</v>
      </c>
      <c r="J27" s="47">
        <v>833</v>
      </c>
      <c r="K27" s="47">
        <v>2210</v>
      </c>
      <c r="L27" s="47">
        <v>1024</v>
      </c>
      <c r="M27" s="47">
        <v>2674</v>
      </c>
      <c r="N27" s="47">
        <v>14263</v>
      </c>
      <c r="O27" s="47">
        <v>44875</v>
      </c>
      <c r="P27" s="47">
        <v>414</v>
      </c>
      <c r="Q27" s="47">
        <v>1100</v>
      </c>
      <c r="R27" s="47">
        <v>2403</v>
      </c>
      <c r="S27" s="47">
        <v>6278</v>
      </c>
      <c r="T27" s="47">
        <v>38554</v>
      </c>
      <c r="U27" s="47">
        <v>110275</v>
      </c>
      <c r="V27" s="229">
        <v>1.6E-2</v>
      </c>
      <c r="W27" s="61"/>
    </row>
    <row r="28" spans="1:23" ht="14.1" customHeight="1">
      <c r="A28" s="65" t="s">
        <v>203</v>
      </c>
      <c r="B28" s="76">
        <v>55844</v>
      </c>
      <c r="C28" s="77">
        <v>155878</v>
      </c>
      <c r="D28" s="77">
        <v>43742</v>
      </c>
      <c r="E28" s="77">
        <v>116109</v>
      </c>
      <c r="F28" s="77">
        <v>14718</v>
      </c>
      <c r="G28" s="77">
        <v>38449</v>
      </c>
      <c r="H28" s="77">
        <v>33500</v>
      </c>
      <c r="I28" s="77">
        <v>92906</v>
      </c>
      <c r="J28" s="77">
        <v>9816</v>
      </c>
      <c r="K28" s="77">
        <v>26054</v>
      </c>
      <c r="L28" s="77">
        <v>7229</v>
      </c>
      <c r="M28" s="77">
        <v>20075</v>
      </c>
      <c r="N28" s="77">
        <v>124017</v>
      </c>
      <c r="O28" s="77">
        <v>390640</v>
      </c>
      <c r="P28" s="77">
        <v>8737</v>
      </c>
      <c r="Q28" s="77">
        <v>23190</v>
      </c>
      <c r="R28" s="77">
        <v>30947</v>
      </c>
      <c r="S28" s="77">
        <v>110294</v>
      </c>
      <c r="T28" s="77">
        <v>328548</v>
      </c>
      <c r="U28" s="228">
        <v>973595</v>
      </c>
      <c r="V28" s="230">
        <v>0.14499999999999999</v>
      </c>
      <c r="W28" s="231"/>
    </row>
    <row r="29" spans="1:23" s="17" customFormat="1" ht="3.2" customHeight="1">
      <c r="A29" s="66"/>
      <c r="B29" s="14"/>
      <c r="C29" s="14"/>
      <c r="D29" s="14"/>
      <c r="E29" s="14"/>
      <c r="F29" s="14"/>
      <c r="G29" s="14"/>
      <c r="H29" s="1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5"/>
    </row>
    <row r="30" spans="1:23" ht="14.1" customHeight="1">
      <c r="A30" s="63" t="s">
        <v>204</v>
      </c>
      <c r="B30" s="71">
        <v>420414</v>
      </c>
      <c r="C30" s="72">
        <v>1155940</v>
      </c>
      <c r="D30" s="238">
        <v>266655</v>
      </c>
      <c r="E30" s="238">
        <v>711481</v>
      </c>
      <c r="F30" s="72">
        <v>163501</v>
      </c>
      <c r="G30" s="72">
        <v>445551</v>
      </c>
      <c r="H30" s="72">
        <v>221494</v>
      </c>
      <c r="I30" s="72">
        <v>614356</v>
      </c>
      <c r="J30" s="72">
        <v>52371</v>
      </c>
      <c r="K30" s="72">
        <v>139013</v>
      </c>
      <c r="L30" s="72">
        <v>66009</v>
      </c>
      <c r="M30" s="72">
        <v>178464</v>
      </c>
      <c r="N30" s="72">
        <v>851490</v>
      </c>
      <c r="O30" s="72">
        <v>2574136</v>
      </c>
      <c r="P30" s="72">
        <v>54479</v>
      </c>
      <c r="Q30" s="72">
        <v>142669</v>
      </c>
      <c r="R30" s="72">
        <v>256399</v>
      </c>
      <c r="S30" s="72">
        <v>772950</v>
      </c>
      <c r="T30" s="72">
        <v>2352811</v>
      </c>
      <c r="U30" s="72">
        <v>6734560</v>
      </c>
      <c r="V30" s="78">
        <v>1</v>
      </c>
      <c r="W30" s="61"/>
    </row>
    <row r="31" spans="1:23" ht="11.25" customHeight="1">
      <c r="A31" s="12"/>
      <c r="B31" s="13"/>
      <c r="C31" s="12"/>
      <c r="D31" s="237"/>
      <c r="E31" s="237"/>
      <c r="F31" s="237"/>
      <c r="G31" s="237"/>
      <c r="H31" s="237"/>
      <c r="I31" s="237"/>
      <c r="J31" s="237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</row>
    <row r="32" spans="1:23" ht="11.25" customHeight="1">
      <c r="A32" s="8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</row>
    <row r="33" spans="1:22" ht="11.25" customHeight="1">
      <c r="A33" s="8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 ht="11.25" customHeight="1">
      <c r="A34" s="8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3"/>
      <c r="V34" s="12"/>
    </row>
    <row r="35" spans="1:22" ht="11.25" customHeight="1"/>
    <row r="36" spans="1:22" ht="11.25" customHeight="1"/>
    <row r="37" spans="1:22">
      <c r="T37" s="61"/>
      <c r="U37" s="61"/>
    </row>
    <row r="38" spans="1:22">
      <c r="T38" s="61"/>
      <c r="U38" s="61"/>
    </row>
  </sheetData>
  <mergeCells count="10">
    <mergeCell ref="T1:U1"/>
    <mergeCell ref="J1:K1"/>
    <mergeCell ref="L1:M1"/>
    <mergeCell ref="N1:O1"/>
    <mergeCell ref="P1:Q1"/>
    <mergeCell ref="B1:C1"/>
    <mergeCell ref="D1:E1"/>
    <mergeCell ref="F1:G1"/>
    <mergeCell ref="H1:I1"/>
    <mergeCell ref="R1:S1"/>
  </mergeCells>
  <phoneticPr fontId="8" type="noConversion"/>
  <conditionalFormatting sqref="T2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U29">
    <cfRule type="colorScale" priority="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printOptions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EJ2023
&amp;C&amp;"Arial,Fett"&amp;12Automatische Holzfeuerungen nach Kantonen; Holzumsatz, Endenergie
&amp;"Arial,Standard"&amp;10(in m3 (Festmeter) und MWh; Jahreswerte, witterungsbereinigt)&amp;R&amp;"Arial,Standard"Tabelle R</oddHeader>
    <oddFooter>&amp;R24.06.2024</oddFooter>
  </headerFooter>
  <customProperties>
    <customPr name="EpmWorksheetKeyString_GUID" r:id="rId2"/>
  </customPropertie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Tabelle33">
    <pageSetUpPr fitToPage="1"/>
  </sheetPr>
  <dimension ref="A1:AP90"/>
  <sheetViews>
    <sheetView view="pageLayout" topLeftCell="A28" zoomScale="85" zoomScaleNormal="80" zoomScaleSheetLayoutView="70" zoomScalePageLayoutView="85" workbookViewId="0">
      <selection activeCell="AG8" sqref="AG8"/>
    </sheetView>
  </sheetViews>
  <sheetFormatPr baseColWidth="10" defaultColWidth="10.85546875" defaultRowHeight="12"/>
  <cols>
    <col min="1" max="1" width="35" style="183" customWidth="1"/>
    <col min="2" max="2" width="8.5703125" style="188" customWidth="1"/>
    <col min="3" max="6" width="8.5703125" style="189" hidden="1" customWidth="1"/>
    <col min="7" max="7" width="8.5703125" style="189" customWidth="1"/>
    <col min="8" max="11" width="8.5703125" style="189" hidden="1" customWidth="1"/>
    <col min="12" max="30" width="8.5703125" style="189" customWidth="1"/>
    <col min="31" max="35" width="8.5703125" style="183" customWidth="1"/>
    <col min="36" max="40" width="10.85546875" style="239"/>
    <col min="41" max="41" width="11.42578125" style="239" customWidth="1"/>
    <col min="42" max="42" width="11.42578125" style="183" customWidth="1"/>
    <col min="43" max="16384" width="10.85546875" style="183"/>
  </cols>
  <sheetData>
    <row r="1" spans="1:42" s="181" customFormat="1" ht="15.75">
      <c r="A1" s="56" t="s">
        <v>234</v>
      </c>
      <c r="B1" s="18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249"/>
      <c r="AK1" s="249"/>
      <c r="AL1" s="249"/>
      <c r="AM1" s="249"/>
      <c r="AN1" s="249"/>
      <c r="AO1" s="239"/>
      <c r="AP1" s="239"/>
    </row>
    <row r="2" spans="1:42" s="1" customFormat="1" ht="18.75" customHeight="1">
      <c r="A2" s="1" t="s">
        <v>211</v>
      </c>
      <c r="B2" s="182">
        <v>1990</v>
      </c>
      <c r="C2" s="69">
        <v>1991</v>
      </c>
      <c r="D2" s="69">
        <v>1992</v>
      </c>
      <c r="E2" s="69">
        <v>1993</v>
      </c>
      <c r="F2" s="69">
        <v>1994</v>
      </c>
      <c r="G2" s="69">
        <v>1995</v>
      </c>
      <c r="H2" s="69">
        <v>1996</v>
      </c>
      <c r="I2" s="69">
        <v>1997</v>
      </c>
      <c r="J2" s="69">
        <v>1998</v>
      </c>
      <c r="K2" s="69">
        <v>1999</v>
      </c>
      <c r="L2" s="69">
        <v>2000</v>
      </c>
      <c r="M2" s="69">
        <v>2001</v>
      </c>
      <c r="N2" s="69">
        <v>2002</v>
      </c>
      <c r="O2" s="69">
        <v>2003</v>
      </c>
      <c r="P2" s="69">
        <v>2004</v>
      </c>
      <c r="Q2" s="69">
        <v>2005</v>
      </c>
      <c r="R2" s="69">
        <v>2006</v>
      </c>
      <c r="S2" s="69">
        <v>2007</v>
      </c>
      <c r="T2" s="69">
        <v>2008</v>
      </c>
      <c r="U2" s="69">
        <v>2009</v>
      </c>
      <c r="V2" s="69">
        <v>2010</v>
      </c>
      <c r="W2" s="69">
        <v>2011</v>
      </c>
      <c r="X2" s="69">
        <v>2012</v>
      </c>
      <c r="Y2" s="69">
        <v>2013</v>
      </c>
      <c r="Z2" s="69">
        <v>2014</v>
      </c>
      <c r="AA2" s="69">
        <v>2015</v>
      </c>
      <c r="AB2" s="69">
        <v>2016</v>
      </c>
      <c r="AC2" s="69">
        <v>2017</v>
      </c>
      <c r="AD2" s="69">
        <v>2018</v>
      </c>
      <c r="AE2" s="69">
        <v>2019</v>
      </c>
      <c r="AF2" s="69">
        <v>2020</v>
      </c>
      <c r="AG2" s="69">
        <v>2021</v>
      </c>
      <c r="AH2" s="69">
        <v>2022</v>
      </c>
      <c r="AI2" s="69">
        <v>2023</v>
      </c>
      <c r="AJ2" s="239"/>
      <c r="AK2" s="239"/>
      <c r="AL2" s="239"/>
      <c r="AM2" s="239"/>
      <c r="AN2" s="239"/>
      <c r="AO2" s="239"/>
      <c r="AP2" s="239"/>
    </row>
    <row r="3" spans="1:42" ht="14.1" customHeight="1">
      <c r="A3" s="51" t="s">
        <v>235</v>
      </c>
      <c r="B3" s="250">
        <v>2184571</v>
      </c>
      <c r="C3" s="251">
        <v>2371210</v>
      </c>
      <c r="D3" s="251">
        <v>2226942</v>
      </c>
      <c r="E3" s="251">
        <v>2181486</v>
      </c>
      <c r="F3" s="251">
        <v>1962790</v>
      </c>
      <c r="G3" s="251">
        <v>2030151</v>
      </c>
      <c r="H3" s="251">
        <v>2152618</v>
      </c>
      <c r="I3" s="251">
        <v>1860585</v>
      </c>
      <c r="J3" s="251">
        <v>1877547</v>
      </c>
      <c r="K3" s="251">
        <v>1845220</v>
      </c>
      <c r="L3" s="251">
        <v>1677228</v>
      </c>
      <c r="M3" s="251">
        <v>1736826</v>
      </c>
      <c r="N3" s="251">
        <v>1608271</v>
      </c>
      <c r="O3" s="251">
        <v>1679348</v>
      </c>
      <c r="P3" s="251">
        <v>1632331</v>
      </c>
      <c r="Q3" s="251">
        <v>1654695</v>
      </c>
      <c r="R3" s="251">
        <v>1593497</v>
      </c>
      <c r="S3" s="251">
        <v>1410169</v>
      </c>
      <c r="T3" s="251">
        <v>1511770</v>
      </c>
      <c r="U3" s="251">
        <v>1473114</v>
      </c>
      <c r="V3" s="251">
        <v>1560872</v>
      </c>
      <c r="W3" s="251">
        <v>1209267</v>
      </c>
      <c r="X3" s="251">
        <v>1296413</v>
      </c>
      <c r="Y3" s="251">
        <v>1370850</v>
      </c>
      <c r="Z3" s="251">
        <v>1041374</v>
      </c>
      <c r="AA3" s="251">
        <v>1118815</v>
      </c>
      <c r="AB3" s="251">
        <v>1163740</v>
      </c>
      <c r="AC3" s="251">
        <v>1104046</v>
      </c>
      <c r="AD3" s="251">
        <v>1007363</v>
      </c>
      <c r="AE3" s="251">
        <v>1005744</v>
      </c>
      <c r="AF3" s="251">
        <v>914257</v>
      </c>
      <c r="AG3" s="251">
        <v>1029203</v>
      </c>
      <c r="AH3" s="251">
        <v>849263</v>
      </c>
      <c r="AI3" s="251">
        <v>851140</v>
      </c>
      <c r="AP3" s="239"/>
    </row>
    <row r="4" spans="1:42" ht="14.1" customHeight="1">
      <c r="A4" s="52" t="s">
        <v>236</v>
      </c>
      <c r="B4" s="252">
        <v>111850</v>
      </c>
      <c r="C4" s="253">
        <v>146335</v>
      </c>
      <c r="D4" s="253">
        <v>165111</v>
      </c>
      <c r="E4" s="253">
        <v>183934</v>
      </c>
      <c r="F4" s="253">
        <v>197880</v>
      </c>
      <c r="G4" s="253">
        <v>256123</v>
      </c>
      <c r="H4" s="253">
        <v>321701</v>
      </c>
      <c r="I4" s="253">
        <v>320374</v>
      </c>
      <c r="J4" s="253">
        <v>361222</v>
      </c>
      <c r="K4" s="253">
        <v>391962</v>
      </c>
      <c r="L4" s="253">
        <v>385281</v>
      </c>
      <c r="M4" s="253">
        <v>444268</v>
      </c>
      <c r="N4" s="253">
        <v>458243</v>
      </c>
      <c r="O4" s="253">
        <v>513170</v>
      </c>
      <c r="P4" s="253">
        <v>538968</v>
      </c>
      <c r="Q4" s="253">
        <v>586854</v>
      </c>
      <c r="R4" s="253">
        <v>636084</v>
      </c>
      <c r="S4" s="253">
        <v>684367</v>
      </c>
      <c r="T4" s="253">
        <v>866858</v>
      </c>
      <c r="U4" s="253">
        <v>964077</v>
      </c>
      <c r="V4" s="253">
        <v>1088255</v>
      </c>
      <c r="W4" s="253">
        <v>1110804</v>
      </c>
      <c r="X4" s="253">
        <v>1335213</v>
      </c>
      <c r="Y4" s="253">
        <v>1501765</v>
      </c>
      <c r="Z4" s="253">
        <v>1349662</v>
      </c>
      <c r="AA4" s="253">
        <v>1252870</v>
      </c>
      <c r="AB4" s="253">
        <v>1525158</v>
      </c>
      <c r="AC4" s="253">
        <v>1652859</v>
      </c>
      <c r="AD4" s="253">
        <v>1577993</v>
      </c>
      <c r="AE4" s="253">
        <v>1821934</v>
      </c>
      <c r="AF4" s="253">
        <v>1816776</v>
      </c>
      <c r="AG4" s="253">
        <v>2104949</v>
      </c>
      <c r="AH4" s="253">
        <v>1933117</v>
      </c>
      <c r="AI4" s="253">
        <v>2018154</v>
      </c>
      <c r="AP4" s="239"/>
    </row>
    <row r="5" spans="1:42" ht="14.1" customHeight="1">
      <c r="A5" s="52" t="s">
        <v>212</v>
      </c>
      <c r="B5" s="252">
        <v>0</v>
      </c>
      <c r="C5" s="253">
        <v>0</v>
      </c>
      <c r="D5" s="253">
        <v>0</v>
      </c>
      <c r="E5" s="253">
        <v>0</v>
      </c>
      <c r="F5" s="253">
        <v>0</v>
      </c>
      <c r="G5" s="253">
        <v>0</v>
      </c>
      <c r="H5" s="253">
        <v>0</v>
      </c>
      <c r="I5" s="253">
        <v>0</v>
      </c>
      <c r="J5" s="253">
        <v>1250</v>
      </c>
      <c r="K5" s="253">
        <v>3039</v>
      </c>
      <c r="L5" s="253">
        <v>7045</v>
      </c>
      <c r="M5" s="253">
        <v>17534</v>
      </c>
      <c r="N5" s="253">
        <v>27757</v>
      </c>
      <c r="O5" s="253">
        <v>43831</v>
      </c>
      <c r="P5" s="253">
        <v>63183</v>
      </c>
      <c r="Q5" s="253">
        <v>108218</v>
      </c>
      <c r="R5" s="253">
        <v>167808</v>
      </c>
      <c r="S5" s="253">
        <v>187826</v>
      </c>
      <c r="T5" s="253">
        <v>248919</v>
      </c>
      <c r="U5" s="253">
        <v>287329</v>
      </c>
      <c r="V5" s="253">
        <v>353614</v>
      </c>
      <c r="W5" s="253">
        <v>320727</v>
      </c>
      <c r="X5" s="253">
        <v>387028</v>
      </c>
      <c r="Y5" s="253">
        <v>454036</v>
      </c>
      <c r="Z5" s="253">
        <v>396003</v>
      </c>
      <c r="AA5" s="253">
        <v>461423</v>
      </c>
      <c r="AB5" s="253">
        <v>521578</v>
      </c>
      <c r="AC5" s="253">
        <v>539781</v>
      </c>
      <c r="AD5" s="253">
        <v>532525</v>
      </c>
      <c r="AE5" s="253">
        <v>567045</v>
      </c>
      <c r="AF5" s="253">
        <v>547770</v>
      </c>
      <c r="AG5" s="253">
        <v>662607</v>
      </c>
      <c r="AH5" s="253">
        <v>608844</v>
      </c>
      <c r="AI5" s="253">
        <v>643698</v>
      </c>
      <c r="AP5" s="239"/>
    </row>
    <row r="6" spans="1:42" ht="14.1" customHeight="1">
      <c r="A6" s="184" t="s">
        <v>237</v>
      </c>
      <c r="B6" s="252">
        <v>526810</v>
      </c>
      <c r="C6" s="253">
        <v>596282</v>
      </c>
      <c r="D6" s="253">
        <v>588223</v>
      </c>
      <c r="E6" s="253">
        <v>619802</v>
      </c>
      <c r="F6" s="253">
        <v>581645</v>
      </c>
      <c r="G6" s="253">
        <v>620046</v>
      </c>
      <c r="H6" s="253">
        <v>700222</v>
      </c>
      <c r="I6" s="253">
        <v>605660</v>
      </c>
      <c r="J6" s="253">
        <v>624935</v>
      </c>
      <c r="K6" s="253">
        <v>611345</v>
      </c>
      <c r="L6" s="253">
        <v>609452</v>
      </c>
      <c r="M6" s="253">
        <v>638030</v>
      </c>
      <c r="N6" s="253">
        <v>595323</v>
      </c>
      <c r="O6" s="253">
        <v>633664</v>
      </c>
      <c r="P6" s="253">
        <v>634043</v>
      </c>
      <c r="Q6" s="253">
        <v>643077</v>
      </c>
      <c r="R6" s="253">
        <v>640728</v>
      </c>
      <c r="S6" s="253">
        <v>678877</v>
      </c>
      <c r="T6" s="253">
        <v>770944</v>
      </c>
      <c r="U6" s="253">
        <v>826457</v>
      </c>
      <c r="V6" s="253">
        <v>846466</v>
      </c>
      <c r="W6" s="253">
        <v>747421</v>
      </c>
      <c r="X6" s="253">
        <v>784711</v>
      </c>
      <c r="Y6" s="253">
        <v>828002</v>
      </c>
      <c r="Z6" s="253">
        <v>704445</v>
      </c>
      <c r="AA6" s="253">
        <v>829365</v>
      </c>
      <c r="AB6" s="253">
        <v>804367</v>
      </c>
      <c r="AC6" s="253">
        <v>778561</v>
      </c>
      <c r="AD6" s="253">
        <v>722994</v>
      </c>
      <c r="AE6" s="253">
        <v>644481</v>
      </c>
      <c r="AF6" s="253">
        <v>653870</v>
      </c>
      <c r="AG6" s="253">
        <v>717141</v>
      </c>
      <c r="AH6" s="253">
        <v>671207</v>
      </c>
      <c r="AI6" s="253">
        <v>739523</v>
      </c>
      <c r="AP6" s="239"/>
    </row>
    <row r="7" spans="1:42" ht="14.1" customHeight="1">
      <c r="A7" s="52" t="s">
        <v>213</v>
      </c>
      <c r="B7" s="252">
        <v>78417</v>
      </c>
      <c r="C7" s="253">
        <v>79798</v>
      </c>
      <c r="D7" s="253">
        <v>106798</v>
      </c>
      <c r="E7" s="253">
        <v>121099</v>
      </c>
      <c r="F7" s="253">
        <v>135251</v>
      </c>
      <c r="G7" s="253">
        <v>146285</v>
      </c>
      <c r="H7" s="253">
        <v>193439</v>
      </c>
      <c r="I7" s="253">
        <v>151953</v>
      </c>
      <c r="J7" s="253">
        <v>126643</v>
      </c>
      <c r="K7" s="253">
        <v>126952</v>
      </c>
      <c r="L7" s="253">
        <v>116147</v>
      </c>
      <c r="M7" s="253">
        <v>122861</v>
      </c>
      <c r="N7" s="253">
        <v>160609</v>
      </c>
      <c r="O7" s="253">
        <v>189504</v>
      </c>
      <c r="P7" s="253">
        <v>194435</v>
      </c>
      <c r="Q7" s="253">
        <v>201990</v>
      </c>
      <c r="R7" s="253">
        <v>221280</v>
      </c>
      <c r="S7" s="253">
        <v>246842</v>
      </c>
      <c r="T7" s="253">
        <v>292018</v>
      </c>
      <c r="U7" s="253">
        <v>335625</v>
      </c>
      <c r="V7" s="253">
        <v>379251</v>
      </c>
      <c r="W7" s="253">
        <v>397763</v>
      </c>
      <c r="X7" s="253">
        <v>472976</v>
      </c>
      <c r="Y7" s="253">
        <v>555014</v>
      </c>
      <c r="Z7" s="253">
        <v>564743</v>
      </c>
      <c r="AA7" s="253">
        <v>537311</v>
      </c>
      <c r="AB7" s="253">
        <v>569640</v>
      </c>
      <c r="AC7" s="253">
        <v>606840</v>
      </c>
      <c r="AD7" s="253">
        <v>586526</v>
      </c>
      <c r="AE7" s="253">
        <v>605946</v>
      </c>
      <c r="AF7" s="253">
        <v>652142</v>
      </c>
      <c r="AG7" s="253">
        <v>862758</v>
      </c>
      <c r="AH7" s="253">
        <v>801451</v>
      </c>
      <c r="AI7" s="253">
        <v>836508</v>
      </c>
      <c r="AP7" s="239"/>
    </row>
    <row r="8" spans="1:42" ht="14.1" customHeight="1">
      <c r="A8" s="53" t="s">
        <v>214</v>
      </c>
      <c r="B8" s="254">
        <v>235505</v>
      </c>
      <c r="C8" s="255">
        <v>237571</v>
      </c>
      <c r="D8" s="255">
        <v>238603</v>
      </c>
      <c r="E8" s="255">
        <v>238603</v>
      </c>
      <c r="F8" s="255">
        <v>232406</v>
      </c>
      <c r="G8" s="255">
        <v>235539</v>
      </c>
      <c r="H8" s="255">
        <v>238332</v>
      </c>
      <c r="I8" s="255">
        <v>244636</v>
      </c>
      <c r="J8" s="255">
        <v>254138</v>
      </c>
      <c r="K8" s="255">
        <v>272803</v>
      </c>
      <c r="L8" s="255">
        <v>296238</v>
      </c>
      <c r="M8" s="255">
        <v>309850</v>
      </c>
      <c r="N8" s="255">
        <v>320815</v>
      </c>
      <c r="O8" s="255">
        <v>319621</v>
      </c>
      <c r="P8" s="255">
        <v>337132</v>
      </c>
      <c r="Q8" s="255">
        <v>349253</v>
      </c>
      <c r="R8" s="255">
        <v>386112</v>
      </c>
      <c r="S8" s="255">
        <v>376347</v>
      </c>
      <c r="T8" s="255">
        <v>379259</v>
      </c>
      <c r="U8" s="255">
        <v>376707</v>
      </c>
      <c r="V8" s="255">
        <v>386765</v>
      </c>
      <c r="W8" s="255">
        <v>383338</v>
      </c>
      <c r="X8" s="255">
        <v>394610</v>
      </c>
      <c r="Y8" s="255">
        <v>410360</v>
      </c>
      <c r="Z8" s="255">
        <v>412784</v>
      </c>
      <c r="AA8" s="255">
        <v>420615</v>
      </c>
      <c r="AB8" s="255">
        <v>433684</v>
      </c>
      <c r="AC8" s="255">
        <v>433794</v>
      </c>
      <c r="AD8" s="255">
        <v>437110</v>
      </c>
      <c r="AE8" s="255">
        <v>439023</v>
      </c>
      <c r="AF8" s="255">
        <v>440350</v>
      </c>
      <c r="AG8" s="255">
        <v>435486</v>
      </c>
      <c r="AH8" s="255">
        <v>416746</v>
      </c>
      <c r="AI8" s="255">
        <v>424037</v>
      </c>
      <c r="AP8" s="239"/>
    </row>
    <row r="9" spans="1:42" s="1" customFormat="1" ht="3.2" customHeight="1">
      <c r="B9" s="121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  <c r="AE9" s="122"/>
      <c r="AF9" s="122"/>
      <c r="AG9" s="256"/>
      <c r="AH9" s="256"/>
      <c r="AI9" s="256"/>
      <c r="AJ9" s="239"/>
      <c r="AK9" s="239"/>
      <c r="AL9" s="239"/>
      <c r="AM9" s="239"/>
      <c r="AN9" s="239"/>
      <c r="AO9" s="239"/>
      <c r="AP9" s="239"/>
    </row>
    <row r="10" spans="1:42" ht="15.95" customHeight="1">
      <c r="A10" s="12" t="s">
        <v>215</v>
      </c>
      <c r="B10" s="257">
        <v>3137153</v>
      </c>
      <c r="C10" s="258">
        <v>3431196</v>
      </c>
      <c r="D10" s="258">
        <v>3325677</v>
      </c>
      <c r="E10" s="258">
        <v>3344924</v>
      </c>
      <c r="F10" s="258">
        <v>3109972</v>
      </c>
      <c r="G10" s="258">
        <v>3288144</v>
      </c>
      <c r="H10" s="258">
        <v>3606312</v>
      </c>
      <c r="I10" s="258">
        <v>3183208</v>
      </c>
      <c r="J10" s="258">
        <v>3245735</v>
      </c>
      <c r="K10" s="258">
        <v>3251321</v>
      </c>
      <c r="L10" s="258">
        <v>3091391</v>
      </c>
      <c r="M10" s="258">
        <v>3269369</v>
      </c>
      <c r="N10" s="258">
        <v>3171018</v>
      </c>
      <c r="O10" s="258">
        <v>3379138</v>
      </c>
      <c r="P10" s="258">
        <v>3400092</v>
      </c>
      <c r="Q10" s="258">
        <v>3544087</v>
      </c>
      <c r="R10" s="258">
        <v>3645509</v>
      </c>
      <c r="S10" s="258">
        <v>3584428</v>
      </c>
      <c r="T10" s="258">
        <v>4069768</v>
      </c>
      <c r="U10" s="258">
        <v>4263309</v>
      </c>
      <c r="V10" s="258">
        <v>4615223</v>
      </c>
      <c r="W10" s="258">
        <v>4169320</v>
      </c>
      <c r="X10" s="258">
        <v>4670951</v>
      </c>
      <c r="Y10" s="258">
        <v>5120027</v>
      </c>
      <c r="Z10" s="258">
        <v>4469011</v>
      </c>
      <c r="AA10" s="258">
        <v>4620399</v>
      </c>
      <c r="AB10" s="258">
        <v>5018167</v>
      </c>
      <c r="AC10" s="258">
        <v>5115881</v>
      </c>
      <c r="AD10" s="258">
        <v>4864511</v>
      </c>
      <c r="AE10" s="258">
        <v>5084173</v>
      </c>
      <c r="AF10" s="258">
        <v>5025165</v>
      </c>
      <c r="AG10" s="258">
        <v>5812144</v>
      </c>
      <c r="AH10" s="258">
        <v>5280628</v>
      </c>
      <c r="AI10" s="258">
        <v>5513060</v>
      </c>
      <c r="AP10" s="239"/>
    </row>
    <row r="11" spans="1:42" s="1" customFormat="1" ht="3.2" customHeight="1">
      <c r="B11" s="121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  <c r="AE11" s="122"/>
      <c r="AF11" s="122"/>
      <c r="AG11" s="256"/>
      <c r="AH11" s="256"/>
      <c r="AI11" s="256"/>
      <c r="AJ11" s="239"/>
      <c r="AK11" s="239"/>
      <c r="AL11" s="239"/>
      <c r="AM11" s="239"/>
      <c r="AN11" s="239"/>
      <c r="AO11" s="239"/>
      <c r="AP11" s="239"/>
    </row>
    <row r="12" spans="1:42" ht="15.95" customHeight="1">
      <c r="A12" s="185" t="s">
        <v>216</v>
      </c>
      <c r="B12" s="259">
        <v>2901648</v>
      </c>
      <c r="C12" s="260">
        <v>3193625</v>
      </c>
      <c r="D12" s="260">
        <v>3087074</v>
      </c>
      <c r="E12" s="260">
        <v>3106321</v>
      </c>
      <c r="F12" s="260">
        <v>2877566</v>
      </c>
      <c r="G12" s="260">
        <v>3052605</v>
      </c>
      <c r="H12" s="260">
        <v>3367980</v>
      </c>
      <c r="I12" s="260">
        <v>2938572</v>
      </c>
      <c r="J12" s="260">
        <v>2991597</v>
      </c>
      <c r="K12" s="260">
        <v>2978518</v>
      </c>
      <c r="L12" s="260">
        <v>2795153</v>
      </c>
      <c r="M12" s="260">
        <v>2959519</v>
      </c>
      <c r="N12" s="260">
        <v>2850203</v>
      </c>
      <c r="O12" s="260">
        <v>3059517</v>
      </c>
      <c r="P12" s="260">
        <v>3062960</v>
      </c>
      <c r="Q12" s="260">
        <v>3194834</v>
      </c>
      <c r="R12" s="260">
        <v>3259397</v>
      </c>
      <c r="S12" s="260">
        <v>3208081</v>
      </c>
      <c r="T12" s="260">
        <v>3690509</v>
      </c>
      <c r="U12" s="260">
        <v>3886602</v>
      </c>
      <c r="V12" s="260">
        <v>4228458</v>
      </c>
      <c r="W12" s="260">
        <v>3785982</v>
      </c>
      <c r="X12" s="260">
        <v>4276341</v>
      </c>
      <c r="Y12" s="260">
        <v>4709667</v>
      </c>
      <c r="Z12" s="260">
        <v>4056227</v>
      </c>
      <c r="AA12" s="260">
        <v>4199784</v>
      </c>
      <c r="AB12" s="260">
        <v>4584483</v>
      </c>
      <c r="AC12" s="260">
        <v>4682087</v>
      </c>
      <c r="AD12" s="260">
        <v>4427401</v>
      </c>
      <c r="AE12" s="260">
        <v>4645150</v>
      </c>
      <c r="AF12" s="260">
        <v>4584815</v>
      </c>
      <c r="AG12" s="260">
        <v>5376658</v>
      </c>
      <c r="AH12" s="260">
        <v>4863882</v>
      </c>
      <c r="AI12" s="260">
        <v>5089023</v>
      </c>
      <c r="AP12" s="239"/>
    </row>
    <row r="13" spans="1:42">
      <c r="A13" s="8"/>
      <c r="B13" s="186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239"/>
      <c r="AH13" s="239"/>
      <c r="AI13" s="239"/>
      <c r="AP13" s="239"/>
    </row>
    <row r="14" spans="1:42">
      <c r="A14" s="8"/>
      <c r="B14" s="186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239"/>
      <c r="AH14" s="239"/>
      <c r="AI14" s="239"/>
      <c r="AP14" s="239"/>
    </row>
    <row r="15" spans="1:42" s="181" customFormat="1" ht="15.75">
      <c r="A15" s="56" t="s">
        <v>217</v>
      </c>
      <c r="B15" s="180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249"/>
      <c r="AK15" s="249"/>
      <c r="AL15" s="249"/>
      <c r="AM15" s="249"/>
      <c r="AN15" s="249"/>
      <c r="AO15" s="239"/>
      <c r="AP15" s="239"/>
    </row>
    <row r="16" spans="1:42" s="1" customFormat="1" ht="18.75" customHeight="1">
      <c r="A16" s="1" t="s">
        <v>211</v>
      </c>
      <c r="B16" s="182">
        <v>1990</v>
      </c>
      <c r="C16" s="69">
        <v>1991</v>
      </c>
      <c r="D16" s="69">
        <v>1992</v>
      </c>
      <c r="E16" s="69">
        <v>1993</v>
      </c>
      <c r="F16" s="69">
        <v>1994</v>
      </c>
      <c r="G16" s="69">
        <v>1995</v>
      </c>
      <c r="H16" s="69">
        <v>1996</v>
      </c>
      <c r="I16" s="69">
        <v>1997</v>
      </c>
      <c r="J16" s="69">
        <v>1998</v>
      </c>
      <c r="K16" s="69">
        <v>1999</v>
      </c>
      <c r="L16" s="69">
        <v>2000</v>
      </c>
      <c r="M16" s="69">
        <v>2001</v>
      </c>
      <c r="N16" s="69">
        <v>2002</v>
      </c>
      <c r="O16" s="69">
        <v>2003</v>
      </c>
      <c r="P16" s="69">
        <v>2004</v>
      </c>
      <c r="Q16" s="69">
        <v>2005</v>
      </c>
      <c r="R16" s="69">
        <v>2006</v>
      </c>
      <c r="S16" s="69">
        <v>2007</v>
      </c>
      <c r="T16" s="69">
        <v>2008</v>
      </c>
      <c r="U16" s="69">
        <v>2009</v>
      </c>
      <c r="V16" s="69">
        <v>2010</v>
      </c>
      <c r="W16" s="69">
        <v>2011</v>
      </c>
      <c r="X16" s="69">
        <v>2012</v>
      </c>
      <c r="Y16" s="69">
        <v>2013</v>
      </c>
      <c r="Z16" s="69">
        <v>2014</v>
      </c>
      <c r="AA16" s="69">
        <v>2015</v>
      </c>
      <c r="AB16" s="69">
        <v>2016</v>
      </c>
      <c r="AC16" s="69">
        <v>2017</v>
      </c>
      <c r="AD16" s="69">
        <v>2018</v>
      </c>
      <c r="AE16" s="69">
        <v>2019</v>
      </c>
      <c r="AF16" s="69">
        <v>2020</v>
      </c>
      <c r="AG16" s="69">
        <v>2021</v>
      </c>
      <c r="AH16" s="69">
        <v>2022</v>
      </c>
      <c r="AI16" s="69">
        <v>2023</v>
      </c>
      <c r="AJ16" s="239"/>
      <c r="AK16" s="239"/>
      <c r="AL16" s="239"/>
      <c r="AM16" s="239"/>
      <c r="AN16" s="239"/>
      <c r="AO16" s="239"/>
      <c r="AP16" s="239"/>
    </row>
    <row r="17" spans="1:42" ht="14.1" customHeight="1">
      <c r="A17" s="51" t="s">
        <v>235</v>
      </c>
      <c r="B17" s="250">
        <v>22050</v>
      </c>
      <c r="C17" s="251">
        <v>23945</v>
      </c>
      <c r="D17" s="251">
        <v>22499</v>
      </c>
      <c r="E17" s="251">
        <v>22048</v>
      </c>
      <c r="F17" s="251">
        <v>19847</v>
      </c>
      <c r="G17" s="251">
        <v>20539</v>
      </c>
      <c r="H17" s="251">
        <v>21787</v>
      </c>
      <c r="I17" s="251">
        <v>18841</v>
      </c>
      <c r="J17" s="251">
        <v>19014</v>
      </c>
      <c r="K17" s="251">
        <v>18682</v>
      </c>
      <c r="L17" s="251">
        <v>16971</v>
      </c>
      <c r="M17" s="251">
        <v>17573</v>
      </c>
      <c r="N17" s="251">
        <v>16276</v>
      </c>
      <c r="O17" s="251">
        <v>17002</v>
      </c>
      <c r="P17" s="251">
        <v>16530</v>
      </c>
      <c r="Q17" s="251">
        <v>16761</v>
      </c>
      <c r="R17" s="251">
        <v>16154</v>
      </c>
      <c r="S17" s="251">
        <v>14306</v>
      </c>
      <c r="T17" s="251">
        <v>15348</v>
      </c>
      <c r="U17" s="251">
        <v>14966</v>
      </c>
      <c r="V17" s="251">
        <v>15869</v>
      </c>
      <c r="W17" s="251">
        <v>12302</v>
      </c>
      <c r="X17" s="251">
        <v>13194</v>
      </c>
      <c r="Y17" s="251">
        <v>13959</v>
      </c>
      <c r="Z17" s="251">
        <v>10608</v>
      </c>
      <c r="AA17" s="251">
        <v>11398</v>
      </c>
      <c r="AB17" s="251">
        <v>11856</v>
      </c>
      <c r="AC17" s="251">
        <v>11249</v>
      </c>
      <c r="AD17" s="251">
        <v>10263</v>
      </c>
      <c r="AE17" s="251">
        <v>10244</v>
      </c>
      <c r="AF17" s="251">
        <v>9312</v>
      </c>
      <c r="AG17" s="251">
        <v>10481</v>
      </c>
      <c r="AH17" s="251">
        <v>8646</v>
      </c>
      <c r="AI17" s="251">
        <v>8663</v>
      </c>
      <c r="AP17" s="239"/>
    </row>
    <row r="18" spans="1:42" ht="14.1" customHeight="1">
      <c r="A18" s="52" t="s">
        <v>236</v>
      </c>
      <c r="B18" s="252">
        <v>1091</v>
      </c>
      <c r="C18" s="253">
        <v>1448</v>
      </c>
      <c r="D18" s="253">
        <v>1645</v>
      </c>
      <c r="E18" s="253">
        <v>1827</v>
      </c>
      <c r="F18" s="253">
        <v>1967</v>
      </c>
      <c r="G18" s="253">
        <v>2623</v>
      </c>
      <c r="H18" s="253">
        <v>3273</v>
      </c>
      <c r="I18" s="253">
        <v>3280</v>
      </c>
      <c r="J18" s="253">
        <v>3711</v>
      </c>
      <c r="K18" s="253">
        <v>4017</v>
      </c>
      <c r="L18" s="253">
        <v>3934</v>
      </c>
      <c r="M18" s="253">
        <v>4523</v>
      </c>
      <c r="N18" s="253">
        <v>4656</v>
      </c>
      <c r="O18" s="253">
        <v>5232</v>
      </c>
      <c r="P18" s="253">
        <v>5484</v>
      </c>
      <c r="Q18" s="253">
        <v>5961</v>
      </c>
      <c r="R18" s="253">
        <v>6488</v>
      </c>
      <c r="S18" s="253">
        <v>6939</v>
      </c>
      <c r="T18" s="253">
        <v>8797</v>
      </c>
      <c r="U18" s="253">
        <v>9835</v>
      </c>
      <c r="V18" s="253">
        <v>11166</v>
      </c>
      <c r="W18" s="253">
        <v>11180</v>
      </c>
      <c r="X18" s="253">
        <v>13447</v>
      </c>
      <c r="Y18" s="253">
        <v>15233</v>
      </c>
      <c r="Z18" s="253">
        <v>13527</v>
      </c>
      <c r="AA18" s="253">
        <v>12888</v>
      </c>
      <c r="AB18" s="253">
        <v>15452</v>
      </c>
      <c r="AC18" s="253">
        <v>16585</v>
      </c>
      <c r="AD18" s="253">
        <v>15872</v>
      </c>
      <c r="AE18" s="253">
        <v>18200</v>
      </c>
      <c r="AF18" s="253">
        <v>18016</v>
      </c>
      <c r="AG18" s="253">
        <v>20167</v>
      </c>
      <c r="AH18" s="253">
        <v>18303</v>
      </c>
      <c r="AI18" s="253">
        <v>17707</v>
      </c>
      <c r="AP18" s="239"/>
    </row>
    <row r="19" spans="1:42" ht="14.1" customHeight="1">
      <c r="A19" s="52" t="s">
        <v>212</v>
      </c>
      <c r="B19" s="252">
        <v>0</v>
      </c>
      <c r="C19" s="253">
        <v>0</v>
      </c>
      <c r="D19" s="253">
        <v>0</v>
      </c>
      <c r="E19" s="253">
        <v>0</v>
      </c>
      <c r="F19" s="253">
        <v>0</v>
      </c>
      <c r="G19" s="253">
        <v>0</v>
      </c>
      <c r="H19" s="253">
        <v>0</v>
      </c>
      <c r="I19" s="253">
        <v>0</v>
      </c>
      <c r="J19" s="253">
        <v>12</v>
      </c>
      <c r="K19" s="253">
        <v>29</v>
      </c>
      <c r="L19" s="253">
        <v>66</v>
      </c>
      <c r="M19" s="253">
        <v>165</v>
      </c>
      <c r="N19" s="253">
        <v>261</v>
      </c>
      <c r="O19" s="253">
        <v>413</v>
      </c>
      <c r="P19" s="253">
        <v>595</v>
      </c>
      <c r="Q19" s="253">
        <v>1020</v>
      </c>
      <c r="R19" s="253">
        <v>1575</v>
      </c>
      <c r="S19" s="253">
        <v>1766</v>
      </c>
      <c r="T19" s="253">
        <v>2344</v>
      </c>
      <c r="U19" s="253">
        <v>2707</v>
      </c>
      <c r="V19" s="253">
        <v>3333</v>
      </c>
      <c r="W19" s="253">
        <v>3025</v>
      </c>
      <c r="X19" s="253">
        <v>3652</v>
      </c>
      <c r="Y19" s="253">
        <v>4285</v>
      </c>
      <c r="Z19" s="253">
        <v>3739</v>
      </c>
      <c r="AA19" s="253">
        <v>4359</v>
      </c>
      <c r="AB19" s="253">
        <v>4942</v>
      </c>
      <c r="AC19" s="253">
        <v>5115</v>
      </c>
      <c r="AD19" s="253">
        <v>5047</v>
      </c>
      <c r="AE19" s="253">
        <v>5375</v>
      </c>
      <c r="AF19" s="253">
        <v>5193</v>
      </c>
      <c r="AG19" s="253">
        <v>6284</v>
      </c>
      <c r="AH19" s="253">
        <v>5773</v>
      </c>
      <c r="AI19" s="253">
        <v>6104</v>
      </c>
      <c r="AP19" s="239"/>
    </row>
    <row r="20" spans="1:42" ht="14.1" customHeight="1">
      <c r="A20" s="184" t="s">
        <v>237</v>
      </c>
      <c r="B20" s="252">
        <v>4495</v>
      </c>
      <c r="C20" s="253">
        <v>5157</v>
      </c>
      <c r="D20" s="253">
        <v>5186</v>
      </c>
      <c r="E20" s="253">
        <v>5402</v>
      </c>
      <c r="F20" s="253">
        <v>5321</v>
      </c>
      <c r="G20" s="253">
        <v>5818</v>
      </c>
      <c r="H20" s="253">
        <v>6568</v>
      </c>
      <c r="I20" s="253">
        <v>5850</v>
      </c>
      <c r="J20" s="253">
        <v>5976</v>
      </c>
      <c r="K20" s="253">
        <v>5876</v>
      </c>
      <c r="L20" s="253">
        <v>6037</v>
      </c>
      <c r="M20" s="253">
        <v>6427</v>
      </c>
      <c r="N20" s="253">
        <v>6050</v>
      </c>
      <c r="O20" s="253">
        <v>6477</v>
      </c>
      <c r="P20" s="253">
        <v>6400</v>
      </c>
      <c r="Q20" s="253">
        <v>6517</v>
      </c>
      <c r="R20" s="253">
        <v>6637</v>
      </c>
      <c r="S20" s="253">
        <v>7039</v>
      </c>
      <c r="T20" s="253">
        <v>7904</v>
      </c>
      <c r="U20" s="253">
        <v>8343</v>
      </c>
      <c r="V20" s="253">
        <v>8628</v>
      </c>
      <c r="W20" s="253">
        <v>7755</v>
      </c>
      <c r="X20" s="253">
        <v>8083</v>
      </c>
      <c r="Y20" s="253">
        <v>8545</v>
      </c>
      <c r="Z20" s="253">
        <v>7345</v>
      </c>
      <c r="AA20" s="253">
        <v>8509</v>
      </c>
      <c r="AB20" s="253">
        <v>8102</v>
      </c>
      <c r="AC20" s="253">
        <v>7989</v>
      </c>
      <c r="AD20" s="253">
        <v>7422</v>
      </c>
      <c r="AE20" s="253">
        <v>6580</v>
      </c>
      <c r="AF20" s="253">
        <v>6802</v>
      </c>
      <c r="AG20" s="253">
        <v>7574</v>
      </c>
      <c r="AH20" s="253">
        <v>7332</v>
      </c>
      <c r="AI20" s="253">
        <v>8519</v>
      </c>
      <c r="AP20" s="239"/>
    </row>
    <row r="21" spans="1:42" ht="14.1" customHeight="1">
      <c r="A21" s="52" t="s">
        <v>213</v>
      </c>
      <c r="B21" s="252">
        <v>744</v>
      </c>
      <c r="C21" s="253">
        <v>754</v>
      </c>
      <c r="D21" s="253">
        <v>1012</v>
      </c>
      <c r="E21" s="253">
        <v>1152</v>
      </c>
      <c r="F21" s="253">
        <v>1283</v>
      </c>
      <c r="G21" s="253">
        <v>1375</v>
      </c>
      <c r="H21" s="253">
        <v>1806</v>
      </c>
      <c r="I21" s="253">
        <v>1417</v>
      </c>
      <c r="J21" s="253">
        <v>1185</v>
      </c>
      <c r="K21" s="253">
        <v>1188</v>
      </c>
      <c r="L21" s="253">
        <v>1088</v>
      </c>
      <c r="M21" s="253">
        <v>1149</v>
      </c>
      <c r="N21" s="253">
        <v>1513</v>
      </c>
      <c r="O21" s="253">
        <v>1779</v>
      </c>
      <c r="P21" s="253">
        <v>1814</v>
      </c>
      <c r="Q21" s="253">
        <v>1889</v>
      </c>
      <c r="R21" s="253">
        <v>2068</v>
      </c>
      <c r="S21" s="253">
        <v>2308</v>
      </c>
      <c r="T21" s="253">
        <v>2713</v>
      </c>
      <c r="U21" s="253">
        <v>3047</v>
      </c>
      <c r="V21" s="253">
        <v>3397</v>
      </c>
      <c r="W21" s="253">
        <v>3529</v>
      </c>
      <c r="X21" s="253">
        <v>4207</v>
      </c>
      <c r="Y21" s="253">
        <v>4954</v>
      </c>
      <c r="Z21" s="253">
        <v>5015</v>
      </c>
      <c r="AA21" s="253">
        <v>4742</v>
      </c>
      <c r="AB21" s="253">
        <v>5028</v>
      </c>
      <c r="AC21" s="253">
        <v>5417</v>
      </c>
      <c r="AD21" s="253">
        <v>5204</v>
      </c>
      <c r="AE21" s="253">
        <v>5347</v>
      </c>
      <c r="AF21" s="253">
        <v>5771</v>
      </c>
      <c r="AG21" s="253">
        <v>8196</v>
      </c>
      <c r="AH21" s="253">
        <v>7552</v>
      </c>
      <c r="AI21" s="253">
        <v>8596</v>
      </c>
      <c r="AP21" s="239"/>
    </row>
    <row r="22" spans="1:42" ht="14.1" customHeight="1">
      <c r="A22" s="53" t="s">
        <v>214</v>
      </c>
      <c r="B22" s="254">
        <v>2229</v>
      </c>
      <c r="C22" s="255">
        <v>2249</v>
      </c>
      <c r="D22" s="255">
        <v>2258</v>
      </c>
      <c r="E22" s="255">
        <v>2258</v>
      </c>
      <c r="F22" s="255">
        <v>2200</v>
      </c>
      <c r="G22" s="255">
        <v>2229</v>
      </c>
      <c r="H22" s="255">
        <v>2255</v>
      </c>
      <c r="I22" s="255">
        <v>2315</v>
      </c>
      <c r="J22" s="255">
        <v>2404</v>
      </c>
      <c r="K22" s="255">
        <v>2581</v>
      </c>
      <c r="L22" s="255">
        <v>2804</v>
      </c>
      <c r="M22" s="255">
        <v>2932</v>
      </c>
      <c r="N22" s="255">
        <v>3036</v>
      </c>
      <c r="O22" s="255">
        <v>3024</v>
      </c>
      <c r="P22" s="255">
        <v>3190</v>
      </c>
      <c r="Q22" s="255">
        <v>3305</v>
      </c>
      <c r="R22" s="255">
        <v>3654</v>
      </c>
      <c r="S22" s="255">
        <v>3562</v>
      </c>
      <c r="T22" s="255">
        <v>3589</v>
      </c>
      <c r="U22" s="255">
        <v>3565</v>
      </c>
      <c r="V22" s="255">
        <v>3660</v>
      </c>
      <c r="W22" s="255">
        <v>3627</v>
      </c>
      <c r="X22" s="255">
        <v>3734</v>
      </c>
      <c r="Y22" s="255">
        <v>3883</v>
      </c>
      <c r="Z22" s="255">
        <v>3906</v>
      </c>
      <c r="AA22" s="255">
        <v>3981</v>
      </c>
      <c r="AB22" s="255">
        <v>4104</v>
      </c>
      <c r="AC22" s="255">
        <v>4105</v>
      </c>
      <c r="AD22" s="255">
        <v>4137</v>
      </c>
      <c r="AE22" s="255">
        <v>4155</v>
      </c>
      <c r="AF22" s="255">
        <v>4167</v>
      </c>
      <c r="AG22" s="255">
        <v>4121</v>
      </c>
      <c r="AH22" s="255">
        <v>3944</v>
      </c>
      <c r="AI22" s="255">
        <v>4013</v>
      </c>
      <c r="AP22" s="239"/>
    </row>
    <row r="23" spans="1:42" s="1" customFormat="1" ht="3.2" customHeight="1">
      <c r="B23" s="121"/>
      <c r="C23" s="122"/>
      <c r="D23" s="122"/>
      <c r="E23" s="122"/>
      <c r="F23" s="122"/>
      <c r="G23" s="122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  <c r="AB23" s="122"/>
      <c r="AC23" s="122"/>
      <c r="AD23" s="122"/>
      <c r="AE23" s="122"/>
      <c r="AF23" s="122"/>
      <c r="AG23" s="256"/>
      <c r="AH23" s="256"/>
      <c r="AI23" s="256"/>
      <c r="AJ23" s="239"/>
      <c r="AK23" s="239"/>
      <c r="AL23" s="239"/>
      <c r="AM23" s="239"/>
      <c r="AN23" s="239"/>
      <c r="AO23" s="239"/>
      <c r="AP23" s="239"/>
    </row>
    <row r="24" spans="1:42" ht="15.95" customHeight="1">
      <c r="A24" s="12" t="s">
        <v>215</v>
      </c>
      <c r="B24" s="257">
        <v>30609</v>
      </c>
      <c r="C24" s="258">
        <v>33553</v>
      </c>
      <c r="D24" s="258">
        <v>32600</v>
      </c>
      <c r="E24" s="258">
        <v>32687</v>
      </c>
      <c r="F24" s="258">
        <v>30618</v>
      </c>
      <c r="G24" s="258">
        <v>32584</v>
      </c>
      <c r="H24" s="258">
        <v>35689</v>
      </c>
      <c r="I24" s="258">
        <v>31703</v>
      </c>
      <c r="J24" s="258">
        <v>32302</v>
      </c>
      <c r="K24" s="258">
        <v>32373</v>
      </c>
      <c r="L24" s="258">
        <v>30900</v>
      </c>
      <c r="M24" s="258">
        <v>32769</v>
      </c>
      <c r="N24" s="258">
        <v>31792</v>
      </c>
      <c r="O24" s="258">
        <v>33927</v>
      </c>
      <c r="P24" s="258">
        <v>34013</v>
      </c>
      <c r="Q24" s="258">
        <v>35453</v>
      </c>
      <c r="R24" s="258">
        <v>36576</v>
      </c>
      <c r="S24" s="258">
        <v>35920</v>
      </c>
      <c r="T24" s="258">
        <v>40695</v>
      </c>
      <c r="U24" s="258">
        <v>42463</v>
      </c>
      <c r="V24" s="258">
        <v>46053</v>
      </c>
      <c r="W24" s="258">
        <v>41418</v>
      </c>
      <c r="X24" s="258">
        <v>46317</v>
      </c>
      <c r="Y24" s="258">
        <v>50859</v>
      </c>
      <c r="Z24" s="258">
        <v>44140</v>
      </c>
      <c r="AA24" s="258">
        <v>45877</v>
      </c>
      <c r="AB24" s="258">
        <v>49484</v>
      </c>
      <c r="AC24" s="258">
        <v>50460</v>
      </c>
      <c r="AD24" s="258">
        <v>47945</v>
      </c>
      <c r="AE24" s="258">
        <v>49901</v>
      </c>
      <c r="AF24" s="258">
        <v>49261</v>
      </c>
      <c r="AG24" s="258">
        <v>56823</v>
      </c>
      <c r="AH24" s="258">
        <v>51550</v>
      </c>
      <c r="AI24" s="258">
        <v>53602</v>
      </c>
      <c r="AP24" s="239"/>
    </row>
    <row r="25" spans="1:42" s="1" customFormat="1" ht="3.2" customHeight="1">
      <c r="B25" s="121"/>
      <c r="C25" s="122"/>
      <c r="D25" s="122"/>
      <c r="E25" s="122"/>
      <c r="F25" s="122"/>
      <c r="G25" s="122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  <c r="AB25" s="122"/>
      <c r="AC25" s="122"/>
      <c r="AD25" s="122"/>
      <c r="AE25" s="122"/>
      <c r="AF25" s="122"/>
      <c r="AG25" s="256"/>
      <c r="AH25" s="256"/>
      <c r="AI25" s="256"/>
      <c r="AJ25" s="239"/>
      <c r="AK25" s="239"/>
      <c r="AL25" s="239"/>
      <c r="AM25" s="239"/>
      <c r="AN25" s="239"/>
      <c r="AO25" s="239"/>
      <c r="AP25" s="239"/>
    </row>
    <row r="26" spans="1:42" ht="15.95" customHeight="1">
      <c r="A26" s="185" t="s">
        <v>216</v>
      </c>
      <c r="B26" s="259">
        <v>28380</v>
      </c>
      <c r="C26" s="260">
        <v>31304</v>
      </c>
      <c r="D26" s="260">
        <v>30342</v>
      </c>
      <c r="E26" s="260">
        <v>30429</v>
      </c>
      <c r="F26" s="260">
        <v>28418</v>
      </c>
      <c r="G26" s="260">
        <v>30355</v>
      </c>
      <c r="H26" s="260">
        <v>33434</v>
      </c>
      <c r="I26" s="260">
        <v>29388</v>
      </c>
      <c r="J26" s="260">
        <v>29898</v>
      </c>
      <c r="K26" s="260">
        <v>29792</v>
      </c>
      <c r="L26" s="260">
        <v>28096</v>
      </c>
      <c r="M26" s="260">
        <v>29837</v>
      </c>
      <c r="N26" s="260">
        <v>28756</v>
      </c>
      <c r="O26" s="260">
        <v>30903</v>
      </c>
      <c r="P26" s="260">
        <v>30823</v>
      </c>
      <c r="Q26" s="260">
        <v>32148</v>
      </c>
      <c r="R26" s="260">
        <v>32922</v>
      </c>
      <c r="S26" s="260">
        <v>32358</v>
      </c>
      <c r="T26" s="260">
        <v>37106</v>
      </c>
      <c r="U26" s="260">
        <v>38898</v>
      </c>
      <c r="V26" s="260">
        <v>42393</v>
      </c>
      <c r="W26" s="260">
        <v>37791</v>
      </c>
      <c r="X26" s="260">
        <v>42583</v>
      </c>
      <c r="Y26" s="260">
        <v>46976</v>
      </c>
      <c r="Z26" s="260">
        <v>40234</v>
      </c>
      <c r="AA26" s="260">
        <v>41896</v>
      </c>
      <c r="AB26" s="260">
        <v>45380</v>
      </c>
      <c r="AC26" s="260">
        <v>46355</v>
      </c>
      <c r="AD26" s="260">
        <v>43808</v>
      </c>
      <c r="AE26" s="260">
        <v>45746</v>
      </c>
      <c r="AF26" s="260">
        <v>45094</v>
      </c>
      <c r="AG26" s="260">
        <v>52702</v>
      </c>
      <c r="AH26" s="260">
        <v>47606</v>
      </c>
      <c r="AI26" s="260">
        <v>49589</v>
      </c>
      <c r="AP26" s="239"/>
    </row>
    <row r="27" spans="1:42">
      <c r="A27" s="8"/>
      <c r="B27" s="186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239"/>
      <c r="AH27" s="239"/>
      <c r="AI27" s="239"/>
      <c r="AP27" s="239"/>
    </row>
    <row r="28" spans="1:42">
      <c r="A28" s="8"/>
      <c r="B28" s="186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239"/>
      <c r="AH28" s="239"/>
      <c r="AI28" s="239"/>
      <c r="AP28" s="239"/>
    </row>
    <row r="29" spans="1:42" s="181" customFormat="1" ht="15.75">
      <c r="A29" s="56" t="s">
        <v>238</v>
      </c>
      <c r="B29" s="18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249"/>
      <c r="AK29" s="249"/>
      <c r="AL29" s="249"/>
      <c r="AM29" s="249"/>
      <c r="AN29" s="249"/>
      <c r="AO29" s="239"/>
      <c r="AP29" s="239"/>
    </row>
    <row r="30" spans="1:42" s="1" customFormat="1" ht="18.75" customHeight="1">
      <c r="A30" s="1" t="s">
        <v>211</v>
      </c>
      <c r="B30" s="182">
        <v>1990</v>
      </c>
      <c r="C30" s="69">
        <v>1991</v>
      </c>
      <c r="D30" s="69">
        <v>1992</v>
      </c>
      <c r="E30" s="69">
        <v>1993</v>
      </c>
      <c r="F30" s="69">
        <v>1994</v>
      </c>
      <c r="G30" s="69">
        <v>1995</v>
      </c>
      <c r="H30" s="69">
        <v>1996</v>
      </c>
      <c r="I30" s="69">
        <v>1997</v>
      </c>
      <c r="J30" s="69">
        <v>1998</v>
      </c>
      <c r="K30" s="69">
        <v>1999</v>
      </c>
      <c r="L30" s="69">
        <v>2000</v>
      </c>
      <c r="M30" s="69">
        <v>2001</v>
      </c>
      <c r="N30" s="69">
        <v>2002</v>
      </c>
      <c r="O30" s="69">
        <v>2003</v>
      </c>
      <c r="P30" s="69">
        <v>2004</v>
      </c>
      <c r="Q30" s="69">
        <v>2005</v>
      </c>
      <c r="R30" s="69">
        <v>2006</v>
      </c>
      <c r="S30" s="69">
        <v>2007</v>
      </c>
      <c r="T30" s="69">
        <v>2008</v>
      </c>
      <c r="U30" s="69">
        <v>2009</v>
      </c>
      <c r="V30" s="69">
        <v>2010</v>
      </c>
      <c r="W30" s="69">
        <v>2011</v>
      </c>
      <c r="X30" s="69">
        <v>2012</v>
      </c>
      <c r="Y30" s="69">
        <v>2013</v>
      </c>
      <c r="Z30" s="69">
        <v>2014</v>
      </c>
      <c r="AA30" s="69">
        <v>2015</v>
      </c>
      <c r="AB30" s="69">
        <v>2016</v>
      </c>
      <c r="AC30" s="69">
        <v>2017</v>
      </c>
      <c r="AD30" s="69">
        <v>2018</v>
      </c>
      <c r="AE30" s="69">
        <v>2019</v>
      </c>
      <c r="AF30" s="69">
        <v>2020</v>
      </c>
      <c r="AG30" s="69">
        <v>2021</v>
      </c>
      <c r="AH30" s="69">
        <v>2022</v>
      </c>
      <c r="AI30" s="69">
        <v>2023</v>
      </c>
      <c r="AJ30" s="239"/>
      <c r="AK30" s="239"/>
      <c r="AL30" s="239"/>
      <c r="AM30" s="239"/>
      <c r="AN30" s="239"/>
      <c r="AO30" s="239"/>
      <c r="AP30" s="239"/>
    </row>
    <row r="31" spans="1:42" ht="14.1" customHeight="1">
      <c r="A31" s="51" t="s">
        <v>235</v>
      </c>
      <c r="B31" s="250">
        <v>2278832</v>
      </c>
      <c r="C31" s="251">
        <v>2254679</v>
      </c>
      <c r="D31" s="251">
        <v>2212616</v>
      </c>
      <c r="E31" s="251">
        <v>2161364</v>
      </c>
      <c r="F31" s="251">
        <v>2110883</v>
      </c>
      <c r="G31" s="251">
        <v>2037100</v>
      </c>
      <c r="H31" s="251">
        <v>1997067</v>
      </c>
      <c r="I31" s="251">
        <v>1948073</v>
      </c>
      <c r="J31" s="251">
        <v>1903139</v>
      </c>
      <c r="K31" s="251">
        <v>1861130</v>
      </c>
      <c r="L31" s="251">
        <v>1823013</v>
      </c>
      <c r="M31" s="251">
        <v>1771830</v>
      </c>
      <c r="N31" s="251">
        <v>1741416</v>
      </c>
      <c r="O31" s="251">
        <v>1706668</v>
      </c>
      <c r="P31" s="251">
        <v>1674653</v>
      </c>
      <c r="Q31" s="251">
        <v>1646808</v>
      </c>
      <c r="R31" s="251">
        <v>1624278</v>
      </c>
      <c r="S31" s="251">
        <v>1591861</v>
      </c>
      <c r="T31" s="251">
        <v>1572813</v>
      </c>
      <c r="U31" s="251">
        <v>1555772</v>
      </c>
      <c r="V31" s="251">
        <v>1491922</v>
      </c>
      <c r="W31" s="251">
        <v>1414810</v>
      </c>
      <c r="X31" s="251">
        <v>1366072</v>
      </c>
      <c r="Y31" s="251">
        <v>1323702</v>
      </c>
      <c r="Z31" s="251">
        <v>1270868</v>
      </c>
      <c r="AA31" s="251">
        <v>1251512</v>
      </c>
      <c r="AB31" s="251">
        <v>1224192</v>
      </c>
      <c r="AC31" s="251">
        <v>1195447</v>
      </c>
      <c r="AD31" s="251">
        <v>1169998</v>
      </c>
      <c r="AE31" s="251">
        <v>1145872</v>
      </c>
      <c r="AF31" s="251">
        <v>1118979</v>
      </c>
      <c r="AG31" s="251">
        <v>1084396</v>
      </c>
      <c r="AH31" s="251">
        <v>1059754</v>
      </c>
      <c r="AI31" s="251">
        <v>1038633</v>
      </c>
      <c r="AP31" s="239"/>
    </row>
    <row r="32" spans="1:42" ht="14.1" customHeight="1">
      <c r="A32" s="52" t="s">
        <v>236</v>
      </c>
      <c r="B32" s="252">
        <v>116425</v>
      </c>
      <c r="C32" s="253">
        <v>138950</v>
      </c>
      <c r="D32" s="253">
        <v>163702</v>
      </c>
      <c r="E32" s="253">
        <v>182367</v>
      </c>
      <c r="F32" s="253">
        <v>213352</v>
      </c>
      <c r="G32" s="253">
        <v>257316</v>
      </c>
      <c r="H32" s="253">
        <v>298631</v>
      </c>
      <c r="I32" s="253">
        <v>335599</v>
      </c>
      <c r="J32" s="253">
        <v>365721</v>
      </c>
      <c r="K32" s="253">
        <v>394032</v>
      </c>
      <c r="L32" s="253">
        <v>418768</v>
      </c>
      <c r="M32" s="253">
        <v>452680</v>
      </c>
      <c r="N32" s="253">
        <v>495649</v>
      </c>
      <c r="O32" s="253">
        <v>519421</v>
      </c>
      <c r="P32" s="253">
        <v>552068</v>
      </c>
      <c r="Q32" s="253">
        <v>583889</v>
      </c>
      <c r="R32" s="253">
        <v>649187</v>
      </c>
      <c r="S32" s="253">
        <v>759985</v>
      </c>
      <c r="T32" s="253">
        <v>893892</v>
      </c>
      <c r="U32" s="253">
        <v>1003131</v>
      </c>
      <c r="V32" s="253">
        <v>1051104</v>
      </c>
      <c r="W32" s="253">
        <v>1236475</v>
      </c>
      <c r="X32" s="253">
        <v>1379621</v>
      </c>
      <c r="Y32" s="253">
        <v>1466633</v>
      </c>
      <c r="Z32" s="253">
        <v>1544541</v>
      </c>
      <c r="AA32" s="253">
        <v>1368968</v>
      </c>
      <c r="AB32" s="253">
        <v>1581006</v>
      </c>
      <c r="AC32" s="253">
        <v>1743100</v>
      </c>
      <c r="AD32" s="253">
        <v>1747233</v>
      </c>
      <c r="AE32" s="253">
        <v>1976036</v>
      </c>
      <c r="AF32" s="253">
        <v>2057139</v>
      </c>
      <c r="AG32" s="253">
        <v>2173428</v>
      </c>
      <c r="AH32" s="253">
        <v>2211927</v>
      </c>
      <c r="AI32" s="253">
        <v>2261202</v>
      </c>
      <c r="AP32" s="239"/>
    </row>
    <row r="33" spans="1:42" ht="14.1" customHeight="1">
      <c r="A33" s="52" t="s">
        <v>212</v>
      </c>
      <c r="B33" s="252">
        <v>0</v>
      </c>
      <c r="C33" s="253">
        <v>0</v>
      </c>
      <c r="D33" s="253">
        <v>0</v>
      </c>
      <c r="E33" s="253">
        <v>0</v>
      </c>
      <c r="F33" s="253">
        <v>0</v>
      </c>
      <c r="G33" s="253">
        <v>0</v>
      </c>
      <c r="H33" s="253">
        <v>0</v>
      </c>
      <c r="I33" s="253">
        <v>0</v>
      </c>
      <c r="J33" s="253">
        <v>1268</v>
      </c>
      <c r="K33" s="253">
        <v>3068</v>
      </c>
      <c r="L33" s="253">
        <v>7660</v>
      </c>
      <c r="M33" s="253">
        <v>17889</v>
      </c>
      <c r="N33" s="253">
        <v>30052</v>
      </c>
      <c r="O33" s="253">
        <v>44557</v>
      </c>
      <c r="P33" s="253">
        <v>64826</v>
      </c>
      <c r="Q33" s="253">
        <v>107704</v>
      </c>
      <c r="R33" s="253">
        <v>171091</v>
      </c>
      <c r="S33" s="253">
        <v>212050</v>
      </c>
      <c r="T33" s="253">
        <v>258914</v>
      </c>
      <c r="U33" s="253">
        <v>303177</v>
      </c>
      <c r="V33" s="253">
        <v>338113</v>
      </c>
      <c r="W33" s="253">
        <v>374697</v>
      </c>
      <c r="X33" s="253">
        <v>407434</v>
      </c>
      <c r="Y33" s="253">
        <v>438512</v>
      </c>
      <c r="Z33" s="253">
        <v>482677</v>
      </c>
      <c r="AA33" s="253">
        <v>515457</v>
      </c>
      <c r="AB33" s="253">
        <v>548204</v>
      </c>
      <c r="AC33" s="253">
        <v>583763</v>
      </c>
      <c r="AD33" s="253">
        <v>616842</v>
      </c>
      <c r="AE33" s="253">
        <v>645018</v>
      </c>
      <c r="AF33" s="253">
        <v>667783</v>
      </c>
      <c r="AG33" s="253">
        <v>697554</v>
      </c>
      <c r="AH33" s="253">
        <v>757803</v>
      </c>
      <c r="AI33" s="253">
        <v>781110</v>
      </c>
      <c r="AP33" s="239"/>
    </row>
    <row r="34" spans="1:42" ht="14.1" customHeight="1">
      <c r="A34" s="184" t="s">
        <v>237</v>
      </c>
      <c r="B34" s="252">
        <v>541895</v>
      </c>
      <c r="C34" s="253">
        <v>573341</v>
      </c>
      <c r="D34" s="253">
        <v>582339</v>
      </c>
      <c r="E34" s="253">
        <v>615421</v>
      </c>
      <c r="F34" s="253">
        <v>618881</v>
      </c>
      <c r="G34" s="253">
        <v>625381</v>
      </c>
      <c r="H34" s="253">
        <v>663392</v>
      </c>
      <c r="I34" s="253">
        <v>627807</v>
      </c>
      <c r="J34" s="253">
        <v>629447</v>
      </c>
      <c r="K34" s="253">
        <v>608807</v>
      </c>
      <c r="L34" s="253">
        <v>644422</v>
      </c>
      <c r="M34" s="253">
        <v>646788</v>
      </c>
      <c r="N34" s="253">
        <v>636227</v>
      </c>
      <c r="O34" s="253">
        <v>635782</v>
      </c>
      <c r="P34" s="253">
        <v>644271</v>
      </c>
      <c r="Q34" s="253">
        <v>637547</v>
      </c>
      <c r="R34" s="253">
        <v>648570</v>
      </c>
      <c r="S34" s="253">
        <v>729607</v>
      </c>
      <c r="T34" s="253">
        <v>787871</v>
      </c>
      <c r="U34" s="253">
        <v>844466</v>
      </c>
      <c r="V34" s="253">
        <v>825060</v>
      </c>
      <c r="W34" s="253">
        <v>812274</v>
      </c>
      <c r="X34" s="253">
        <v>806984</v>
      </c>
      <c r="Y34" s="253">
        <v>810536</v>
      </c>
      <c r="Z34" s="253">
        <v>791859</v>
      </c>
      <c r="AA34" s="253">
        <v>879459</v>
      </c>
      <c r="AB34" s="253">
        <v>825482</v>
      </c>
      <c r="AC34" s="253">
        <v>813822</v>
      </c>
      <c r="AD34" s="253">
        <v>781989</v>
      </c>
      <c r="AE34" s="253">
        <v>704348</v>
      </c>
      <c r="AF34" s="253">
        <v>737371</v>
      </c>
      <c r="AG34" s="253">
        <v>741671</v>
      </c>
      <c r="AH34" s="253">
        <v>766220</v>
      </c>
      <c r="AI34" s="253">
        <v>819700</v>
      </c>
      <c r="AP34" s="239"/>
    </row>
    <row r="35" spans="1:42" ht="14.1" customHeight="1">
      <c r="A35" s="52" t="s">
        <v>213</v>
      </c>
      <c r="B35" s="252">
        <v>78501</v>
      </c>
      <c r="C35" s="253">
        <v>79674</v>
      </c>
      <c r="D35" s="253">
        <v>106767</v>
      </c>
      <c r="E35" s="253">
        <v>121075</v>
      </c>
      <c r="F35" s="253">
        <v>135499</v>
      </c>
      <c r="G35" s="253">
        <v>146328</v>
      </c>
      <c r="H35" s="253">
        <v>193123</v>
      </c>
      <c r="I35" s="253">
        <v>152138</v>
      </c>
      <c r="J35" s="253">
        <v>126683</v>
      </c>
      <c r="K35" s="253">
        <v>126937</v>
      </c>
      <c r="L35" s="253">
        <v>116488</v>
      </c>
      <c r="M35" s="253">
        <v>122950</v>
      </c>
      <c r="N35" s="253">
        <v>161022</v>
      </c>
      <c r="O35" s="253">
        <v>189536</v>
      </c>
      <c r="P35" s="253">
        <v>194557</v>
      </c>
      <c r="Q35" s="253">
        <v>201939</v>
      </c>
      <c r="R35" s="253">
        <v>221384</v>
      </c>
      <c r="S35" s="253">
        <v>247439</v>
      </c>
      <c r="T35" s="253">
        <v>292214</v>
      </c>
      <c r="U35" s="253">
        <v>335862</v>
      </c>
      <c r="V35" s="253">
        <v>378995</v>
      </c>
      <c r="W35" s="253">
        <v>398546</v>
      </c>
      <c r="X35" s="253">
        <v>473252</v>
      </c>
      <c r="Y35" s="253">
        <v>554796</v>
      </c>
      <c r="Z35" s="253">
        <v>565692</v>
      </c>
      <c r="AA35" s="253">
        <v>537861</v>
      </c>
      <c r="AB35" s="253">
        <v>569888</v>
      </c>
      <c r="AC35" s="253">
        <v>607261</v>
      </c>
      <c r="AD35" s="253">
        <v>587278</v>
      </c>
      <c r="AE35" s="253">
        <v>606667</v>
      </c>
      <c r="AF35" s="253">
        <v>653222</v>
      </c>
      <c r="AG35" s="253">
        <v>863071</v>
      </c>
      <c r="AH35" s="253">
        <v>802710</v>
      </c>
      <c r="AI35" s="253">
        <v>837586</v>
      </c>
      <c r="AP35" s="239"/>
    </row>
    <row r="36" spans="1:42" ht="13.5" customHeight="1">
      <c r="A36" s="53" t="s">
        <v>214</v>
      </c>
      <c r="B36" s="254">
        <v>235504</v>
      </c>
      <c r="C36" s="255">
        <v>237571</v>
      </c>
      <c r="D36" s="255">
        <v>238604</v>
      </c>
      <c r="E36" s="255">
        <v>238603</v>
      </c>
      <c r="F36" s="255">
        <v>232406</v>
      </c>
      <c r="G36" s="255">
        <v>235539</v>
      </c>
      <c r="H36" s="255">
        <v>238332</v>
      </c>
      <c r="I36" s="255">
        <v>244636</v>
      </c>
      <c r="J36" s="255">
        <v>254138</v>
      </c>
      <c r="K36" s="255">
        <v>272803</v>
      </c>
      <c r="L36" s="255">
        <v>296238</v>
      </c>
      <c r="M36" s="255">
        <v>309850</v>
      </c>
      <c r="N36" s="255">
        <v>320815</v>
      </c>
      <c r="O36" s="255">
        <v>319620</v>
      </c>
      <c r="P36" s="255">
        <v>337131</v>
      </c>
      <c r="Q36" s="255">
        <v>349254</v>
      </c>
      <c r="R36" s="255">
        <v>386112</v>
      </c>
      <c r="S36" s="255">
        <v>376347</v>
      </c>
      <c r="T36" s="255">
        <v>379259</v>
      </c>
      <c r="U36" s="255">
        <v>376706</v>
      </c>
      <c r="V36" s="255">
        <v>386765</v>
      </c>
      <c r="W36" s="255">
        <v>383338</v>
      </c>
      <c r="X36" s="255">
        <v>394610</v>
      </c>
      <c r="Y36" s="255">
        <v>410360</v>
      </c>
      <c r="Z36" s="255">
        <v>412783</v>
      </c>
      <c r="AA36" s="255">
        <v>420615</v>
      </c>
      <c r="AB36" s="255">
        <v>433684</v>
      </c>
      <c r="AC36" s="255">
        <v>433794</v>
      </c>
      <c r="AD36" s="255">
        <v>437110</v>
      </c>
      <c r="AE36" s="255">
        <v>439023</v>
      </c>
      <c r="AF36" s="255">
        <v>440350</v>
      </c>
      <c r="AG36" s="255">
        <v>435486</v>
      </c>
      <c r="AH36" s="255">
        <v>416746</v>
      </c>
      <c r="AI36" s="255">
        <v>424037</v>
      </c>
      <c r="AP36" s="239"/>
    </row>
    <row r="37" spans="1:42" s="1" customFormat="1" ht="3.2" customHeight="1">
      <c r="B37" s="121"/>
      <c r="C37" s="122"/>
      <c r="D37" s="122"/>
      <c r="E37" s="122"/>
      <c r="F37" s="122"/>
      <c r="G37" s="122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  <c r="AB37" s="122"/>
      <c r="AC37" s="122"/>
      <c r="AD37" s="122"/>
      <c r="AE37" s="122"/>
      <c r="AF37" s="122"/>
      <c r="AG37" s="256"/>
      <c r="AH37" s="256"/>
      <c r="AI37" s="256"/>
      <c r="AJ37" s="239"/>
      <c r="AK37" s="239"/>
      <c r="AL37" s="239"/>
      <c r="AM37" s="239"/>
      <c r="AN37" s="239"/>
      <c r="AO37" s="239"/>
      <c r="AP37" s="239"/>
    </row>
    <row r="38" spans="1:42" ht="15.95" customHeight="1">
      <c r="A38" s="12" t="s">
        <v>215</v>
      </c>
      <c r="B38" s="257">
        <v>3251157</v>
      </c>
      <c r="C38" s="258">
        <v>3284215</v>
      </c>
      <c r="D38" s="258">
        <v>3304028</v>
      </c>
      <c r="E38" s="258">
        <v>3318830</v>
      </c>
      <c r="F38" s="258">
        <v>3311021</v>
      </c>
      <c r="G38" s="258">
        <v>3301664</v>
      </c>
      <c r="H38" s="258">
        <v>3390545</v>
      </c>
      <c r="I38" s="258">
        <v>3308253</v>
      </c>
      <c r="J38" s="258">
        <v>3280396</v>
      </c>
      <c r="K38" s="258">
        <v>3266777</v>
      </c>
      <c r="L38" s="258">
        <v>3306589</v>
      </c>
      <c r="M38" s="258">
        <v>3321987</v>
      </c>
      <c r="N38" s="258">
        <v>3385181</v>
      </c>
      <c r="O38" s="258">
        <v>3415584</v>
      </c>
      <c r="P38" s="258">
        <v>3467506</v>
      </c>
      <c r="Q38" s="258">
        <v>3527141</v>
      </c>
      <c r="R38" s="258">
        <v>3700622</v>
      </c>
      <c r="S38" s="258">
        <v>3917289</v>
      </c>
      <c r="T38" s="258">
        <v>4184963</v>
      </c>
      <c r="U38" s="258">
        <v>4419114</v>
      </c>
      <c r="V38" s="258">
        <v>4471959</v>
      </c>
      <c r="W38" s="258">
        <v>4620140</v>
      </c>
      <c r="X38" s="258">
        <v>4827973</v>
      </c>
      <c r="Y38" s="258">
        <v>5004539</v>
      </c>
      <c r="Z38" s="258">
        <v>5068420</v>
      </c>
      <c r="AA38" s="258">
        <v>4973872</v>
      </c>
      <c r="AB38" s="258">
        <v>5182456</v>
      </c>
      <c r="AC38" s="258">
        <v>5377187</v>
      </c>
      <c r="AD38" s="258">
        <v>5340450</v>
      </c>
      <c r="AE38" s="258">
        <v>5516964</v>
      </c>
      <c r="AF38" s="258">
        <v>5674844</v>
      </c>
      <c r="AG38" s="258">
        <v>5995606</v>
      </c>
      <c r="AH38" s="258">
        <v>6015160</v>
      </c>
      <c r="AI38" s="258">
        <v>6162268</v>
      </c>
      <c r="AP38" s="239"/>
    </row>
    <row r="39" spans="1:42" s="1" customFormat="1" ht="3.2" customHeight="1">
      <c r="B39" s="121"/>
      <c r="C39" s="122"/>
      <c r="D39" s="122"/>
      <c r="E39" s="122"/>
      <c r="F39" s="122"/>
      <c r="G39" s="122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  <c r="AB39" s="122"/>
      <c r="AC39" s="122"/>
      <c r="AD39" s="122"/>
      <c r="AE39" s="122"/>
      <c r="AF39" s="122"/>
      <c r="AG39" s="256"/>
      <c r="AH39" s="256"/>
      <c r="AI39" s="256"/>
      <c r="AJ39" s="239"/>
      <c r="AK39" s="239"/>
      <c r="AL39" s="239"/>
      <c r="AM39" s="239"/>
      <c r="AN39" s="239"/>
      <c r="AO39" s="239"/>
      <c r="AP39" s="239"/>
    </row>
    <row r="40" spans="1:42" ht="15.95" customHeight="1">
      <c r="A40" s="185" t="s">
        <v>216</v>
      </c>
      <c r="B40" s="259">
        <v>3015653</v>
      </c>
      <c r="C40" s="260">
        <v>3046644</v>
      </c>
      <c r="D40" s="260">
        <v>3065424</v>
      </c>
      <c r="E40" s="260">
        <v>3080227</v>
      </c>
      <c r="F40" s="260">
        <v>3078615</v>
      </c>
      <c r="G40" s="260">
        <v>3066125</v>
      </c>
      <c r="H40" s="260">
        <v>3152213</v>
      </c>
      <c r="I40" s="260">
        <v>3063617</v>
      </c>
      <c r="J40" s="260">
        <v>3026258</v>
      </c>
      <c r="K40" s="260">
        <v>2993974</v>
      </c>
      <c r="L40" s="260">
        <v>3010351</v>
      </c>
      <c r="M40" s="260">
        <v>3012137</v>
      </c>
      <c r="N40" s="260">
        <v>3064366</v>
      </c>
      <c r="O40" s="260">
        <v>3095964</v>
      </c>
      <c r="P40" s="260">
        <v>3130375</v>
      </c>
      <c r="Q40" s="260">
        <v>3177887</v>
      </c>
      <c r="R40" s="260">
        <v>3314510</v>
      </c>
      <c r="S40" s="260">
        <v>3540942</v>
      </c>
      <c r="T40" s="260">
        <v>3805704</v>
      </c>
      <c r="U40" s="260">
        <v>4042408</v>
      </c>
      <c r="V40" s="260">
        <v>4085194</v>
      </c>
      <c r="W40" s="260">
        <v>4236802</v>
      </c>
      <c r="X40" s="260">
        <v>4433363</v>
      </c>
      <c r="Y40" s="260">
        <v>4594179</v>
      </c>
      <c r="Z40" s="260">
        <v>4655637</v>
      </c>
      <c r="AA40" s="260">
        <v>4553257</v>
      </c>
      <c r="AB40" s="260">
        <v>4748772</v>
      </c>
      <c r="AC40" s="260">
        <v>4943393</v>
      </c>
      <c r="AD40" s="260">
        <v>4903340</v>
      </c>
      <c r="AE40" s="260">
        <v>5077941</v>
      </c>
      <c r="AF40" s="260">
        <v>5234494</v>
      </c>
      <c r="AG40" s="260">
        <v>5560120</v>
      </c>
      <c r="AH40" s="260">
        <v>5598414</v>
      </c>
      <c r="AI40" s="260">
        <v>5738231</v>
      </c>
      <c r="AP40" s="239"/>
    </row>
    <row r="41" spans="1:42">
      <c r="A41" s="8"/>
      <c r="B41" s="186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239"/>
      <c r="AH41" s="239"/>
      <c r="AI41" s="239"/>
      <c r="AP41" s="239"/>
    </row>
    <row r="42" spans="1:42">
      <c r="A42" s="8"/>
      <c r="B42" s="186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10"/>
      <c r="R42" s="10"/>
      <c r="S42" s="10"/>
      <c r="T42" s="10"/>
      <c r="U42" s="10"/>
      <c r="V42" s="10"/>
      <c r="W42" s="10"/>
      <c r="X42" s="10"/>
      <c r="Y42" s="10"/>
      <c r="Z42" s="10"/>
      <c r="AA42" s="10"/>
      <c r="AB42" s="10"/>
      <c r="AC42" s="10"/>
      <c r="AD42" s="10"/>
      <c r="AE42" s="10"/>
      <c r="AF42" s="10"/>
      <c r="AG42" s="239"/>
      <c r="AH42" s="239"/>
      <c r="AI42" s="239"/>
      <c r="AP42" s="239"/>
    </row>
    <row r="43" spans="1:42" s="181" customFormat="1" ht="15.75">
      <c r="A43" s="56" t="s">
        <v>218</v>
      </c>
      <c r="B43" s="18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249"/>
      <c r="AK43" s="249"/>
      <c r="AL43" s="249"/>
      <c r="AM43" s="249"/>
      <c r="AN43" s="249"/>
      <c r="AO43" s="239"/>
      <c r="AP43" s="239"/>
    </row>
    <row r="44" spans="1:42" ht="15.95" customHeight="1">
      <c r="A44" s="1" t="s">
        <v>211</v>
      </c>
      <c r="B44" s="182">
        <v>1990</v>
      </c>
      <c r="C44" s="69">
        <v>1991</v>
      </c>
      <c r="D44" s="69">
        <v>1992</v>
      </c>
      <c r="E44" s="69">
        <v>1993</v>
      </c>
      <c r="F44" s="69">
        <v>1994</v>
      </c>
      <c r="G44" s="69">
        <v>1995</v>
      </c>
      <c r="H44" s="69">
        <v>1996</v>
      </c>
      <c r="I44" s="69">
        <v>1997</v>
      </c>
      <c r="J44" s="69">
        <v>1998</v>
      </c>
      <c r="K44" s="69">
        <v>1999</v>
      </c>
      <c r="L44" s="69">
        <v>2000</v>
      </c>
      <c r="M44" s="69">
        <v>2001</v>
      </c>
      <c r="N44" s="69">
        <v>2002</v>
      </c>
      <c r="O44" s="69">
        <v>2003</v>
      </c>
      <c r="P44" s="69">
        <v>2004</v>
      </c>
      <c r="Q44" s="69">
        <v>2005</v>
      </c>
      <c r="R44" s="69">
        <v>2006</v>
      </c>
      <c r="S44" s="69">
        <v>2007</v>
      </c>
      <c r="T44" s="69">
        <v>2008</v>
      </c>
      <c r="U44" s="69">
        <v>2009</v>
      </c>
      <c r="V44" s="69">
        <v>2010</v>
      </c>
      <c r="W44" s="69">
        <v>2011</v>
      </c>
      <c r="X44" s="69">
        <v>2012</v>
      </c>
      <c r="Y44" s="69">
        <v>2013</v>
      </c>
      <c r="Z44" s="69">
        <v>2014</v>
      </c>
      <c r="AA44" s="69">
        <v>2015</v>
      </c>
      <c r="AB44" s="69">
        <v>2016</v>
      </c>
      <c r="AC44" s="69">
        <v>2017</v>
      </c>
      <c r="AD44" s="69">
        <v>2018</v>
      </c>
      <c r="AE44" s="69">
        <v>2019</v>
      </c>
      <c r="AF44" s="69">
        <v>2020</v>
      </c>
      <c r="AG44" s="69">
        <v>2021</v>
      </c>
      <c r="AH44" s="69">
        <v>2022</v>
      </c>
      <c r="AI44" s="69">
        <v>2023</v>
      </c>
      <c r="AP44" s="239"/>
    </row>
    <row r="45" spans="1:42" ht="14.1" customHeight="1">
      <c r="A45" s="51" t="s">
        <v>235</v>
      </c>
      <c r="B45" s="250">
        <v>23001</v>
      </c>
      <c r="C45" s="251">
        <v>22768</v>
      </c>
      <c r="D45" s="251">
        <v>22354</v>
      </c>
      <c r="E45" s="251">
        <v>21845</v>
      </c>
      <c r="F45" s="251">
        <v>21345</v>
      </c>
      <c r="G45" s="251">
        <v>20609</v>
      </c>
      <c r="H45" s="251">
        <v>20213</v>
      </c>
      <c r="I45" s="251">
        <v>19727</v>
      </c>
      <c r="J45" s="251">
        <v>19273</v>
      </c>
      <c r="K45" s="251">
        <v>18843</v>
      </c>
      <c r="L45" s="251">
        <v>18446</v>
      </c>
      <c r="M45" s="251">
        <v>17928</v>
      </c>
      <c r="N45" s="251">
        <v>17623</v>
      </c>
      <c r="O45" s="251">
        <v>17279</v>
      </c>
      <c r="P45" s="251">
        <v>16959</v>
      </c>
      <c r="Q45" s="251">
        <v>16682</v>
      </c>
      <c r="R45" s="251">
        <v>16466</v>
      </c>
      <c r="S45" s="251">
        <v>16150</v>
      </c>
      <c r="T45" s="251">
        <v>15968</v>
      </c>
      <c r="U45" s="251">
        <v>15806</v>
      </c>
      <c r="V45" s="251">
        <v>15168</v>
      </c>
      <c r="W45" s="251">
        <v>14393</v>
      </c>
      <c r="X45" s="251">
        <v>13903</v>
      </c>
      <c r="Y45" s="251">
        <v>13478</v>
      </c>
      <c r="Z45" s="251">
        <v>12946</v>
      </c>
      <c r="AA45" s="251">
        <v>12750</v>
      </c>
      <c r="AB45" s="251">
        <v>12472</v>
      </c>
      <c r="AC45" s="251">
        <v>12180</v>
      </c>
      <c r="AD45" s="251">
        <v>11919</v>
      </c>
      <c r="AE45" s="251">
        <v>11672</v>
      </c>
      <c r="AF45" s="251">
        <v>11397</v>
      </c>
      <c r="AG45" s="251">
        <v>11043</v>
      </c>
      <c r="AH45" s="251">
        <v>10789</v>
      </c>
      <c r="AI45" s="251">
        <v>10571</v>
      </c>
      <c r="AP45" s="239"/>
    </row>
    <row r="46" spans="1:42" ht="14.1" customHeight="1">
      <c r="A46" s="52" t="s">
        <v>236</v>
      </c>
      <c r="B46" s="252">
        <v>1135</v>
      </c>
      <c r="C46" s="253">
        <v>1375</v>
      </c>
      <c r="D46" s="253">
        <v>1631</v>
      </c>
      <c r="E46" s="253">
        <v>1811</v>
      </c>
      <c r="F46" s="253">
        <v>2120</v>
      </c>
      <c r="G46" s="253">
        <v>2635</v>
      </c>
      <c r="H46" s="253">
        <v>3038</v>
      </c>
      <c r="I46" s="253">
        <v>3436</v>
      </c>
      <c r="J46" s="253">
        <v>3758</v>
      </c>
      <c r="K46" s="253">
        <v>4038</v>
      </c>
      <c r="L46" s="253">
        <v>4276</v>
      </c>
      <c r="M46" s="253">
        <v>4608</v>
      </c>
      <c r="N46" s="253">
        <v>5036</v>
      </c>
      <c r="O46" s="253">
        <v>5296</v>
      </c>
      <c r="P46" s="253">
        <v>5617</v>
      </c>
      <c r="Q46" s="253">
        <v>5931</v>
      </c>
      <c r="R46" s="253">
        <v>6622</v>
      </c>
      <c r="S46" s="253">
        <v>7722</v>
      </c>
      <c r="T46" s="253">
        <v>9081</v>
      </c>
      <c r="U46" s="253">
        <v>10250</v>
      </c>
      <c r="V46" s="253">
        <v>10772</v>
      </c>
      <c r="W46" s="253">
        <v>12529</v>
      </c>
      <c r="X46" s="253">
        <v>13923</v>
      </c>
      <c r="Y46" s="253">
        <v>14856</v>
      </c>
      <c r="Z46" s="253">
        <v>15604</v>
      </c>
      <c r="AA46" s="253">
        <v>14124</v>
      </c>
      <c r="AB46" s="253">
        <v>16045</v>
      </c>
      <c r="AC46" s="253">
        <v>17542</v>
      </c>
      <c r="AD46" s="253">
        <v>17671</v>
      </c>
      <c r="AE46" s="253">
        <v>19835</v>
      </c>
      <c r="AF46" s="253">
        <v>20556</v>
      </c>
      <c r="AG46" s="253">
        <v>20889</v>
      </c>
      <c r="AH46" s="253">
        <v>21241</v>
      </c>
      <c r="AI46" s="253">
        <v>20264</v>
      </c>
      <c r="AP46" s="239"/>
    </row>
    <row r="47" spans="1:42" ht="14.1" customHeight="1">
      <c r="A47" s="52" t="s">
        <v>212</v>
      </c>
      <c r="B47" s="252">
        <v>0</v>
      </c>
      <c r="C47" s="253">
        <v>0</v>
      </c>
      <c r="D47" s="253">
        <v>0</v>
      </c>
      <c r="E47" s="253">
        <v>0</v>
      </c>
      <c r="F47" s="253">
        <v>0</v>
      </c>
      <c r="G47" s="253">
        <v>0</v>
      </c>
      <c r="H47" s="253">
        <v>0</v>
      </c>
      <c r="I47" s="253">
        <v>0</v>
      </c>
      <c r="J47" s="253">
        <v>12</v>
      </c>
      <c r="K47" s="253">
        <v>29</v>
      </c>
      <c r="L47" s="253">
        <v>72</v>
      </c>
      <c r="M47" s="253">
        <v>168</v>
      </c>
      <c r="N47" s="253">
        <v>283</v>
      </c>
      <c r="O47" s="253">
        <v>419</v>
      </c>
      <c r="P47" s="253">
        <v>610</v>
      </c>
      <c r="Q47" s="253">
        <v>1015</v>
      </c>
      <c r="R47" s="253">
        <v>1606</v>
      </c>
      <c r="S47" s="253">
        <v>1994</v>
      </c>
      <c r="T47" s="253">
        <v>2438</v>
      </c>
      <c r="U47" s="253">
        <v>2856</v>
      </c>
      <c r="V47" s="253">
        <v>3187</v>
      </c>
      <c r="W47" s="253">
        <v>3534</v>
      </c>
      <c r="X47" s="253">
        <v>3844</v>
      </c>
      <c r="Y47" s="253">
        <v>4139</v>
      </c>
      <c r="Z47" s="253">
        <v>4558</v>
      </c>
      <c r="AA47" s="253">
        <v>4869</v>
      </c>
      <c r="AB47" s="253">
        <v>5194</v>
      </c>
      <c r="AC47" s="253">
        <v>5532</v>
      </c>
      <c r="AD47" s="253">
        <v>5846</v>
      </c>
      <c r="AE47" s="253">
        <v>6113</v>
      </c>
      <c r="AF47" s="253">
        <v>6331</v>
      </c>
      <c r="AG47" s="253">
        <v>6615</v>
      </c>
      <c r="AH47" s="253">
        <v>7186</v>
      </c>
      <c r="AI47" s="253">
        <v>7407</v>
      </c>
      <c r="AP47" s="239"/>
    </row>
    <row r="48" spans="1:42" ht="14.1" customHeight="1">
      <c r="A48" s="184" t="s">
        <v>237</v>
      </c>
      <c r="B48" s="252">
        <v>4639</v>
      </c>
      <c r="C48" s="253">
        <v>4939</v>
      </c>
      <c r="D48" s="253">
        <v>5130</v>
      </c>
      <c r="E48" s="253">
        <v>5360</v>
      </c>
      <c r="F48" s="253">
        <v>5682</v>
      </c>
      <c r="G48" s="253">
        <v>5870</v>
      </c>
      <c r="H48" s="253">
        <v>6212</v>
      </c>
      <c r="I48" s="253">
        <v>6064</v>
      </c>
      <c r="J48" s="253">
        <v>6020</v>
      </c>
      <c r="K48" s="253">
        <v>5851</v>
      </c>
      <c r="L48" s="253">
        <v>6380</v>
      </c>
      <c r="M48" s="253">
        <v>6514</v>
      </c>
      <c r="N48" s="253">
        <v>6461</v>
      </c>
      <c r="O48" s="253">
        <v>6498</v>
      </c>
      <c r="P48" s="253">
        <v>6502</v>
      </c>
      <c r="Q48" s="253">
        <v>6461</v>
      </c>
      <c r="R48" s="253">
        <v>6716</v>
      </c>
      <c r="S48" s="253">
        <v>7553</v>
      </c>
      <c r="T48" s="253">
        <v>8076</v>
      </c>
      <c r="U48" s="253">
        <v>8524</v>
      </c>
      <c r="V48" s="253">
        <v>8411</v>
      </c>
      <c r="W48" s="253">
        <v>8411</v>
      </c>
      <c r="X48" s="253">
        <v>8308</v>
      </c>
      <c r="Y48" s="253">
        <v>8368</v>
      </c>
      <c r="Z48" s="253">
        <v>8235</v>
      </c>
      <c r="AA48" s="253">
        <v>9021</v>
      </c>
      <c r="AB48" s="253">
        <v>8316</v>
      </c>
      <c r="AC48" s="253">
        <v>8346</v>
      </c>
      <c r="AD48" s="253">
        <v>8020</v>
      </c>
      <c r="AE48" s="253">
        <v>7189</v>
      </c>
      <c r="AF48" s="253">
        <v>7649</v>
      </c>
      <c r="AG48" s="253">
        <v>7824</v>
      </c>
      <c r="AH48" s="253">
        <v>8299</v>
      </c>
      <c r="AI48" s="253">
        <v>9333</v>
      </c>
      <c r="AP48" s="239"/>
    </row>
    <row r="49" spans="1:42" ht="14.1" customHeight="1">
      <c r="A49" s="52" t="s">
        <v>213</v>
      </c>
      <c r="B49" s="252">
        <v>745</v>
      </c>
      <c r="C49" s="253">
        <v>753</v>
      </c>
      <c r="D49" s="253">
        <v>1011</v>
      </c>
      <c r="E49" s="253">
        <v>1152</v>
      </c>
      <c r="F49" s="253">
        <v>1286</v>
      </c>
      <c r="G49" s="253">
        <v>1376</v>
      </c>
      <c r="H49" s="253">
        <v>1803</v>
      </c>
      <c r="I49" s="253">
        <v>1419</v>
      </c>
      <c r="J49" s="253">
        <v>1185</v>
      </c>
      <c r="K49" s="253">
        <v>1188</v>
      </c>
      <c r="L49" s="253">
        <v>1092</v>
      </c>
      <c r="M49" s="253">
        <v>1150</v>
      </c>
      <c r="N49" s="253">
        <v>1517</v>
      </c>
      <c r="O49" s="253">
        <v>1779</v>
      </c>
      <c r="P49" s="253">
        <v>1815</v>
      </c>
      <c r="Q49" s="253">
        <v>1888</v>
      </c>
      <c r="R49" s="253">
        <v>2069</v>
      </c>
      <c r="S49" s="253">
        <v>2314</v>
      </c>
      <c r="T49" s="253">
        <v>2715</v>
      </c>
      <c r="U49" s="253">
        <v>3050</v>
      </c>
      <c r="V49" s="253">
        <v>3395</v>
      </c>
      <c r="W49" s="253">
        <v>3536</v>
      </c>
      <c r="X49" s="253">
        <v>4209</v>
      </c>
      <c r="Y49" s="253">
        <v>4952</v>
      </c>
      <c r="Z49" s="253">
        <v>5024</v>
      </c>
      <c r="AA49" s="253">
        <v>4748</v>
      </c>
      <c r="AB49" s="253">
        <v>5030</v>
      </c>
      <c r="AC49" s="253">
        <v>5421</v>
      </c>
      <c r="AD49" s="253">
        <v>5211</v>
      </c>
      <c r="AE49" s="253">
        <v>5354</v>
      </c>
      <c r="AF49" s="253">
        <v>5781</v>
      </c>
      <c r="AG49" s="253">
        <v>8199</v>
      </c>
      <c r="AH49" s="253">
        <v>7564</v>
      </c>
      <c r="AI49" s="253">
        <v>8607</v>
      </c>
      <c r="AP49" s="239"/>
    </row>
    <row r="50" spans="1:42" ht="14.1" customHeight="1">
      <c r="A50" s="53" t="s">
        <v>214</v>
      </c>
      <c r="B50" s="254">
        <v>2229</v>
      </c>
      <c r="C50" s="255">
        <v>2248</v>
      </c>
      <c r="D50" s="255">
        <v>2258</v>
      </c>
      <c r="E50" s="255">
        <v>2258</v>
      </c>
      <c r="F50" s="255">
        <v>2199</v>
      </c>
      <c r="G50" s="255">
        <v>2228</v>
      </c>
      <c r="H50" s="255">
        <v>2255</v>
      </c>
      <c r="I50" s="255">
        <v>2315</v>
      </c>
      <c r="J50" s="255">
        <v>2405</v>
      </c>
      <c r="K50" s="255">
        <v>2581</v>
      </c>
      <c r="L50" s="255">
        <v>2803</v>
      </c>
      <c r="M50" s="255">
        <v>2932</v>
      </c>
      <c r="N50" s="255">
        <v>3036</v>
      </c>
      <c r="O50" s="255">
        <v>3024</v>
      </c>
      <c r="P50" s="255">
        <v>3190</v>
      </c>
      <c r="Q50" s="255">
        <v>3305</v>
      </c>
      <c r="R50" s="255">
        <v>3654</v>
      </c>
      <c r="S50" s="255">
        <v>3561</v>
      </c>
      <c r="T50" s="255">
        <v>3588</v>
      </c>
      <c r="U50" s="255">
        <v>3564</v>
      </c>
      <c r="V50" s="255">
        <v>3660</v>
      </c>
      <c r="W50" s="255">
        <v>3627</v>
      </c>
      <c r="X50" s="255">
        <v>3735</v>
      </c>
      <c r="Y50" s="255">
        <v>3883</v>
      </c>
      <c r="Z50" s="255">
        <v>3906</v>
      </c>
      <c r="AA50" s="255">
        <v>3980</v>
      </c>
      <c r="AB50" s="255">
        <v>4104</v>
      </c>
      <c r="AC50" s="255">
        <v>4105</v>
      </c>
      <c r="AD50" s="255">
        <v>4137</v>
      </c>
      <c r="AE50" s="255">
        <v>4154</v>
      </c>
      <c r="AF50" s="255">
        <v>4167</v>
      </c>
      <c r="AG50" s="255">
        <v>4121</v>
      </c>
      <c r="AH50" s="255">
        <v>3944</v>
      </c>
      <c r="AI50" s="255">
        <v>4012</v>
      </c>
      <c r="AP50" s="239"/>
    </row>
    <row r="51" spans="1:42" s="1" customFormat="1" ht="3.2" customHeight="1">
      <c r="B51" s="121"/>
      <c r="C51" s="122"/>
      <c r="D51" s="122"/>
      <c r="E51" s="122"/>
      <c r="F51" s="122"/>
      <c r="G51" s="122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  <c r="AB51" s="122"/>
      <c r="AC51" s="122"/>
      <c r="AD51" s="122"/>
      <c r="AE51" s="122"/>
      <c r="AF51" s="122"/>
      <c r="AG51" s="256"/>
      <c r="AH51" s="256"/>
      <c r="AI51" s="256"/>
      <c r="AJ51" s="239"/>
      <c r="AK51" s="239"/>
      <c r="AL51" s="239"/>
      <c r="AM51" s="239"/>
      <c r="AN51" s="239"/>
      <c r="AO51" s="239"/>
      <c r="AP51" s="239"/>
    </row>
    <row r="52" spans="1:42" ht="15.95" customHeight="1">
      <c r="A52" s="12" t="s">
        <v>215</v>
      </c>
      <c r="B52" s="257">
        <v>31749</v>
      </c>
      <c r="C52" s="258">
        <v>32083</v>
      </c>
      <c r="D52" s="258">
        <v>32384</v>
      </c>
      <c r="E52" s="258">
        <v>32426</v>
      </c>
      <c r="F52" s="258">
        <v>32632</v>
      </c>
      <c r="G52" s="258">
        <v>32718</v>
      </c>
      <c r="H52" s="258">
        <v>33521</v>
      </c>
      <c r="I52" s="258">
        <v>32961</v>
      </c>
      <c r="J52" s="258">
        <v>32653</v>
      </c>
      <c r="K52" s="258">
        <v>32530</v>
      </c>
      <c r="L52" s="258">
        <v>33069</v>
      </c>
      <c r="M52" s="258">
        <v>33300</v>
      </c>
      <c r="N52" s="258">
        <v>33956</v>
      </c>
      <c r="O52" s="258">
        <v>34295</v>
      </c>
      <c r="P52" s="258">
        <v>34693</v>
      </c>
      <c r="Q52" s="258">
        <v>35282</v>
      </c>
      <c r="R52" s="258">
        <v>37133</v>
      </c>
      <c r="S52" s="258">
        <v>39294</v>
      </c>
      <c r="T52" s="258">
        <v>41866</v>
      </c>
      <c r="U52" s="258">
        <v>44050</v>
      </c>
      <c r="V52" s="258">
        <v>44593</v>
      </c>
      <c r="W52" s="258">
        <v>46030</v>
      </c>
      <c r="X52" s="258">
        <v>47922</v>
      </c>
      <c r="Y52" s="258">
        <v>49676</v>
      </c>
      <c r="Z52" s="258">
        <v>50273</v>
      </c>
      <c r="AA52" s="258">
        <v>49492</v>
      </c>
      <c r="AB52" s="258">
        <v>51161</v>
      </c>
      <c r="AC52" s="258">
        <v>53126</v>
      </c>
      <c r="AD52" s="258">
        <v>52804</v>
      </c>
      <c r="AE52" s="258">
        <v>54317</v>
      </c>
      <c r="AF52" s="258">
        <v>55881</v>
      </c>
      <c r="AG52" s="258">
        <v>58691</v>
      </c>
      <c r="AH52" s="258">
        <v>59023</v>
      </c>
      <c r="AI52" s="258">
        <v>60194</v>
      </c>
      <c r="AP52" s="239"/>
    </row>
    <row r="53" spans="1:42" s="1" customFormat="1" ht="3.2" customHeight="1">
      <c r="B53" s="121"/>
      <c r="C53" s="122"/>
      <c r="D53" s="122"/>
      <c r="E53" s="122"/>
      <c r="F53" s="122"/>
      <c r="G53" s="122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  <c r="AB53" s="122"/>
      <c r="AC53" s="122"/>
      <c r="AD53" s="122"/>
      <c r="AE53" s="122"/>
      <c r="AF53" s="122"/>
      <c r="AG53" s="256"/>
      <c r="AH53" s="256"/>
      <c r="AI53" s="256"/>
      <c r="AJ53" s="239"/>
      <c r="AK53" s="239"/>
      <c r="AL53" s="239"/>
      <c r="AM53" s="239"/>
      <c r="AN53" s="239"/>
      <c r="AO53" s="239"/>
      <c r="AP53" s="239"/>
    </row>
    <row r="54" spans="1:42" ht="15.95" customHeight="1">
      <c r="A54" s="185" t="s">
        <v>216</v>
      </c>
      <c r="B54" s="259">
        <v>29520</v>
      </c>
      <c r="C54" s="260">
        <v>29835</v>
      </c>
      <c r="D54" s="260">
        <v>30126</v>
      </c>
      <c r="E54" s="260">
        <v>30168</v>
      </c>
      <c r="F54" s="260">
        <v>30433</v>
      </c>
      <c r="G54" s="260">
        <v>30490</v>
      </c>
      <c r="H54" s="260">
        <v>31266</v>
      </c>
      <c r="I54" s="260">
        <v>30646</v>
      </c>
      <c r="J54" s="260">
        <v>30248</v>
      </c>
      <c r="K54" s="260">
        <v>29949</v>
      </c>
      <c r="L54" s="260">
        <v>30266</v>
      </c>
      <c r="M54" s="260">
        <v>30368</v>
      </c>
      <c r="N54" s="260">
        <v>30920</v>
      </c>
      <c r="O54" s="260">
        <v>31271</v>
      </c>
      <c r="P54" s="260">
        <v>31503</v>
      </c>
      <c r="Q54" s="260">
        <v>31977</v>
      </c>
      <c r="R54" s="260">
        <v>33479</v>
      </c>
      <c r="S54" s="260">
        <v>35733</v>
      </c>
      <c r="T54" s="260">
        <v>38278</v>
      </c>
      <c r="U54" s="260">
        <v>40486</v>
      </c>
      <c r="V54" s="260">
        <v>40933</v>
      </c>
      <c r="W54" s="260">
        <v>42403</v>
      </c>
      <c r="X54" s="260">
        <v>44187</v>
      </c>
      <c r="Y54" s="260">
        <v>45793</v>
      </c>
      <c r="Z54" s="260">
        <v>46367</v>
      </c>
      <c r="AA54" s="260">
        <v>45512</v>
      </c>
      <c r="AB54" s="260">
        <v>47057</v>
      </c>
      <c r="AC54" s="260">
        <v>49021</v>
      </c>
      <c r="AD54" s="260">
        <v>48667</v>
      </c>
      <c r="AE54" s="260">
        <v>50163</v>
      </c>
      <c r="AF54" s="260">
        <v>51714</v>
      </c>
      <c r="AG54" s="260">
        <v>54570</v>
      </c>
      <c r="AH54" s="260">
        <v>55079</v>
      </c>
      <c r="AI54" s="260">
        <v>56182</v>
      </c>
      <c r="AP54" s="239"/>
    </row>
    <row r="55" spans="1:42" ht="16.149999999999999" customHeight="1">
      <c r="A55" s="8"/>
      <c r="B55" s="186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239"/>
      <c r="AH55" s="239"/>
      <c r="AI55" s="239"/>
      <c r="AP55" s="239"/>
    </row>
    <row r="56" spans="1:42" ht="16.149999999999999" customHeight="1">
      <c r="A56" s="67" t="s">
        <v>282</v>
      </c>
      <c r="B56" s="186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239"/>
      <c r="AH56" s="239"/>
      <c r="AI56" s="239"/>
      <c r="AP56" s="239"/>
    </row>
    <row r="57" spans="1:42" ht="12.75">
      <c r="A57" s="67" t="s">
        <v>219</v>
      </c>
      <c r="B57" s="187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239"/>
      <c r="AH57" s="239"/>
      <c r="AI57" s="239"/>
      <c r="AP57" s="239"/>
    </row>
    <row r="58" spans="1:42" ht="12.75">
      <c r="A58" s="67"/>
      <c r="B58" s="187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239"/>
      <c r="AH58" s="239"/>
      <c r="AI58" s="239"/>
      <c r="AP58" s="239"/>
    </row>
    <row r="59" spans="1:42">
      <c r="A59" s="8"/>
      <c r="B59" s="187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239"/>
      <c r="AH59" s="239"/>
      <c r="AI59" s="239"/>
      <c r="AP59" s="239"/>
    </row>
    <row r="60" spans="1:42">
      <c r="A60" s="239"/>
      <c r="B60" s="240"/>
      <c r="C60" s="241"/>
      <c r="D60" s="241"/>
      <c r="E60" s="241"/>
      <c r="F60" s="241"/>
      <c r="G60" s="241"/>
      <c r="H60" s="241"/>
      <c r="I60" s="241"/>
      <c r="J60" s="241"/>
      <c r="K60" s="241"/>
      <c r="L60" s="241"/>
      <c r="M60" s="241"/>
      <c r="N60" s="241"/>
      <c r="O60" s="241"/>
      <c r="P60" s="241"/>
      <c r="Q60" s="241"/>
      <c r="R60" s="241"/>
      <c r="S60" s="241"/>
      <c r="T60" s="241"/>
      <c r="U60" s="241"/>
      <c r="V60" s="241"/>
      <c r="W60" s="241"/>
      <c r="X60" s="241"/>
      <c r="Y60" s="241"/>
      <c r="Z60" s="241"/>
      <c r="AA60" s="241"/>
      <c r="AB60" s="241"/>
      <c r="AC60" s="241"/>
      <c r="AD60" s="241"/>
      <c r="AE60" s="239"/>
      <c r="AF60" s="239"/>
      <c r="AG60" s="239"/>
      <c r="AH60" s="239"/>
      <c r="AI60" s="239"/>
      <c r="AP60" s="239"/>
    </row>
    <row r="61" spans="1:42">
      <c r="A61" s="239"/>
      <c r="B61" s="240"/>
      <c r="C61" s="241"/>
      <c r="D61" s="241"/>
      <c r="E61" s="241"/>
      <c r="F61" s="241"/>
      <c r="G61" s="241"/>
      <c r="H61" s="241"/>
      <c r="I61" s="241"/>
      <c r="J61" s="241"/>
      <c r="K61" s="241"/>
      <c r="L61" s="241"/>
      <c r="M61" s="241"/>
      <c r="N61" s="241"/>
      <c r="O61" s="241"/>
      <c r="P61" s="241"/>
      <c r="Q61" s="241"/>
      <c r="R61" s="241"/>
      <c r="S61" s="241"/>
      <c r="T61" s="241"/>
      <c r="U61" s="241"/>
      <c r="V61" s="241"/>
      <c r="W61" s="241"/>
      <c r="X61" s="241"/>
      <c r="Y61" s="241"/>
      <c r="Z61" s="241"/>
      <c r="AA61" s="241"/>
      <c r="AB61" s="241"/>
      <c r="AC61" s="241"/>
      <c r="AD61" s="241"/>
      <c r="AE61" s="239"/>
      <c r="AF61" s="239"/>
      <c r="AG61" s="239"/>
      <c r="AH61" s="239"/>
      <c r="AI61" s="239"/>
      <c r="AP61" s="239"/>
    </row>
    <row r="62" spans="1:42">
      <c r="A62" s="239"/>
      <c r="B62" s="240"/>
      <c r="C62" s="241"/>
      <c r="D62" s="241"/>
      <c r="E62" s="241"/>
      <c r="F62" s="241"/>
      <c r="G62" s="241"/>
      <c r="H62" s="241"/>
      <c r="I62" s="241"/>
      <c r="J62" s="241"/>
      <c r="K62" s="241"/>
      <c r="L62" s="241"/>
      <c r="M62" s="241"/>
      <c r="N62" s="241"/>
      <c r="O62" s="241"/>
      <c r="P62" s="241"/>
      <c r="Q62" s="241"/>
      <c r="R62" s="241"/>
      <c r="S62" s="241"/>
      <c r="T62" s="241"/>
      <c r="U62" s="241"/>
      <c r="V62" s="241"/>
      <c r="W62" s="241"/>
      <c r="X62" s="241"/>
      <c r="Y62" s="241"/>
      <c r="Z62" s="241"/>
      <c r="AA62" s="241"/>
      <c r="AB62" s="241"/>
      <c r="AC62" s="241"/>
      <c r="AD62" s="241"/>
      <c r="AE62" s="239"/>
      <c r="AF62" s="239"/>
      <c r="AG62" s="239"/>
      <c r="AH62" s="239"/>
      <c r="AI62" s="239"/>
      <c r="AP62" s="239"/>
    </row>
    <row r="63" spans="1:42">
      <c r="A63" s="239"/>
      <c r="B63" s="240"/>
      <c r="C63" s="241"/>
      <c r="D63" s="241"/>
      <c r="E63" s="241"/>
      <c r="F63" s="241"/>
      <c r="G63" s="241"/>
      <c r="H63" s="241"/>
      <c r="I63" s="241"/>
      <c r="J63" s="241"/>
      <c r="K63" s="241"/>
      <c r="L63" s="241"/>
      <c r="M63" s="241"/>
      <c r="N63" s="241"/>
      <c r="O63" s="241"/>
      <c r="P63" s="241"/>
      <c r="Q63" s="241"/>
      <c r="R63" s="241"/>
      <c r="S63" s="241"/>
      <c r="T63" s="241"/>
      <c r="U63" s="241"/>
      <c r="V63" s="241"/>
      <c r="W63" s="241"/>
      <c r="X63" s="241"/>
      <c r="Y63" s="241"/>
      <c r="Z63" s="241"/>
      <c r="AA63" s="241"/>
      <c r="AB63" s="241"/>
      <c r="AC63" s="241"/>
      <c r="AD63" s="241"/>
      <c r="AE63" s="239"/>
      <c r="AF63" s="239"/>
      <c r="AG63" s="239"/>
      <c r="AH63" s="239"/>
      <c r="AI63" s="239"/>
      <c r="AP63" s="239"/>
    </row>
    <row r="64" spans="1:42">
      <c r="A64" s="239"/>
      <c r="B64" s="240"/>
      <c r="C64" s="241"/>
      <c r="D64" s="241"/>
      <c r="E64" s="241"/>
      <c r="F64" s="241"/>
      <c r="G64" s="241"/>
      <c r="H64" s="241"/>
      <c r="I64" s="241"/>
      <c r="J64" s="241"/>
      <c r="K64" s="241"/>
      <c r="L64" s="241"/>
      <c r="M64" s="241"/>
      <c r="N64" s="241"/>
      <c r="O64" s="241"/>
      <c r="P64" s="241"/>
      <c r="Q64" s="241"/>
      <c r="R64" s="241"/>
      <c r="S64" s="241"/>
      <c r="T64" s="241"/>
      <c r="U64" s="241"/>
      <c r="V64" s="241"/>
      <c r="W64" s="241"/>
      <c r="X64" s="241"/>
      <c r="Y64" s="241"/>
      <c r="Z64" s="241"/>
      <c r="AA64" s="241"/>
      <c r="AB64" s="241"/>
      <c r="AC64" s="241"/>
      <c r="AD64" s="241"/>
      <c r="AE64" s="239"/>
      <c r="AF64" s="239"/>
      <c r="AG64" s="239"/>
      <c r="AH64" s="239"/>
      <c r="AI64" s="239"/>
      <c r="AP64" s="239"/>
    </row>
    <row r="65" spans="1:42">
      <c r="A65" s="239"/>
      <c r="B65" s="240"/>
      <c r="C65" s="241"/>
      <c r="D65" s="241"/>
      <c r="E65" s="241"/>
      <c r="F65" s="241"/>
      <c r="G65" s="241"/>
      <c r="H65" s="241"/>
      <c r="I65" s="241"/>
      <c r="J65" s="241"/>
      <c r="K65" s="241"/>
      <c r="L65" s="241"/>
      <c r="M65" s="241"/>
      <c r="N65" s="241"/>
      <c r="O65" s="241"/>
      <c r="P65" s="241"/>
      <c r="Q65" s="241"/>
      <c r="R65" s="241"/>
      <c r="S65" s="241"/>
      <c r="T65" s="241"/>
      <c r="U65" s="241"/>
      <c r="V65" s="241"/>
      <c r="W65" s="241"/>
      <c r="X65" s="241"/>
      <c r="Y65" s="241"/>
      <c r="Z65" s="241"/>
      <c r="AA65" s="241"/>
      <c r="AB65" s="241"/>
      <c r="AC65" s="241"/>
      <c r="AD65" s="241"/>
      <c r="AE65" s="239"/>
      <c r="AF65" s="239"/>
      <c r="AG65" s="239"/>
      <c r="AH65" s="239"/>
      <c r="AI65" s="239"/>
      <c r="AP65" s="239"/>
    </row>
    <row r="66" spans="1:42">
      <c r="A66" s="239"/>
      <c r="B66" s="240"/>
      <c r="C66" s="241"/>
      <c r="D66" s="241"/>
      <c r="E66" s="241"/>
      <c r="F66" s="241"/>
      <c r="G66" s="241"/>
      <c r="H66" s="241"/>
      <c r="I66" s="241"/>
      <c r="J66" s="241"/>
      <c r="K66" s="241"/>
      <c r="L66" s="241"/>
      <c r="M66" s="241"/>
      <c r="N66" s="241"/>
      <c r="O66" s="241"/>
      <c r="P66" s="241"/>
      <c r="Q66" s="241"/>
      <c r="R66" s="241"/>
      <c r="S66" s="241"/>
      <c r="T66" s="241"/>
      <c r="U66" s="241"/>
      <c r="V66" s="241"/>
      <c r="W66" s="241"/>
      <c r="X66" s="241"/>
      <c r="Y66" s="241"/>
      <c r="Z66" s="241"/>
      <c r="AA66" s="241"/>
      <c r="AB66" s="241"/>
      <c r="AC66" s="241"/>
      <c r="AD66" s="241"/>
      <c r="AE66" s="239"/>
      <c r="AF66" s="239"/>
      <c r="AG66" s="239"/>
      <c r="AH66" s="239"/>
      <c r="AI66" s="239"/>
      <c r="AP66" s="239"/>
    </row>
    <row r="67" spans="1:42">
      <c r="A67" s="239"/>
      <c r="B67" s="240"/>
      <c r="C67" s="241"/>
      <c r="D67" s="241"/>
      <c r="E67" s="241"/>
      <c r="F67" s="241"/>
      <c r="G67" s="241"/>
      <c r="H67" s="241"/>
      <c r="I67" s="241"/>
      <c r="J67" s="241"/>
      <c r="K67" s="241"/>
      <c r="L67" s="241"/>
      <c r="M67" s="241"/>
      <c r="N67" s="241"/>
      <c r="O67" s="241"/>
      <c r="P67" s="241"/>
      <c r="Q67" s="241"/>
      <c r="R67" s="241"/>
      <c r="S67" s="241"/>
      <c r="T67" s="241"/>
      <c r="U67" s="241"/>
      <c r="V67" s="241"/>
      <c r="W67" s="241"/>
      <c r="X67" s="241"/>
      <c r="Y67" s="241"/>
      <c r="Z67" s="241"/>
      <c r="AA67" s="241"/>
      <c r="AB67" s="241"/>
      <c r="AC67" s="241"/>
      <c r="AD67" s="241"/>
      <c r="AE67" s="239"/>
      <c r="AF67" s="239"/>
      <c r="AG67" s="239"/>
      <c r="AH67" s="239"/>
      <c r="AI67" s="239"/>
      <c r="AP67" s="239"/>
    </row>
    <row r="68" spans="1:42">
      <c r="A68" s="239"/>
      <c r="B68" s="240"/>
      <c r="C68" s="241"/>
      <c r="D68" s="241"/>
      <c r="E68" s="241"/>
      <c r="F68" s="241"/>
      <c r="G68" s="241"/>
      <c r="H68" s="241"/>
      <c r="I68" s="241"/>
      <c r="J68" s="241"/>
      <c r="K68" s="241"/>
      <c r="L68" s="241"/>
      <c r="M68" s="241"/>
      <c r="N68" s="241"/>
      <c r="O68" s="241"/>
      <c r="P68" s="241"/>
      <c r="Q68" s="241"/>
      <c r="R68" s="241"/>
      <c r="S68" s="241"/>
      <c r="T68" s="241"/>
      <c r="U68" s="241"/>
      <c r="V68" s="241"/>
      <c r="W68" s="241"/>
      <c r="X68" s="241"/>
      <c r="Y68" s="241"/>
      <c r="Z68" s="241"/>
      <c r="AA68" s="241"/>
      <c r="AB68" s="241"/>
      <c r="AC68" s="241"/>
      <c r="AD68" s="241"/>
      <c r="AE68" s="239"/>
      <c r="AF68" s="239"/>
      <c r="AG68" s="239"/>
      <c r="AH68" s="239"/>
      <c r="AI68" s="239"/>
      <c r="AP68" s="239"/>
    </row>
    <row r="69" spans="1:42">
      <c r="A69" s="239"/>
      <c r="B69" s="240"/>
      <c r="C69" s="241"/>
      <c r="D69" s="241"/>
      <c r="E69" s="241"/>
      <c r="F69" s="241"/>
      <c r="G69" s="241"/>
      <c r="H69" s="241"/>
      <c r="I69" s="241"/>
      <c r="J69" s="241"/>
      <c r="K69" s="241"/>
      <c r="L69" s="241"/>
      <c r="M69" s="241"/>
      <c r="N69" s="241"/>
      <c r="O69" s="241"/>
      <c r="P69" s="241"/>
      <c r="Q69" s="241"/>
      <c r="R69" s="241"/>
      <c r="S69" s="241"/>
      <c r="T69" s="241"/>
      <c r="U69" s="241"/>
      <c r="V69" s="241"/>
      <c r="W69" s="241"/>
      <c r="X69" s="241"/>
      <c r="Y69" s="241"/>
      <c r="Z69" s="241"/>
      <c r="AA69" s="241"/>
      <c r="AB69" s="241"/>
      <c r="AC69" s="241"/>
      <c r="AD69" s="241"/>
      <c r="AE69" s="239"/>
      <c r="AF69" s="239"/>
      <c r="AG69" s="239"/>
      <c r="AH69" s="239"/>
      <c r="AI69" s="239"/>
      <c r="AP69" s="239"/>
    </row>
    <row r="70" spans="1:42">
      <c r="A70" s="239"/>
      <c r="B70" s="240"/>
      <c r="C70" s="241"/>
      <c r="D70" s="241"/>
      <c r="E70" s="241"/>
      <c r="F70" s="241"/>
      <c r="G70" s="241"/>
      <c r="H70" s="241"/>
      <c r="I70" s="241"/>
      <c r="J70" s="241"/>
      <c r="K70" s="241"/>
      <c r="L70" s="241"/>
      <c r="M70" s="241"/>
      <c r="N70" s="241"/>
      <c r="O70" s="241"/>
      <c r="P70" s="241"/>
      <c r="Q70" s="241"/>
      <c r="R70" s="241"/>
      <c r="S70" s="241"/>
      <c r="T70" s="241"/>
      <c r="U70" s="241"/>
      <c r="V70" s="241"/>
      <c r="W70" s="241"/>
      <c r="X70" s="241"/>
      <c r="Y70" s="241"/>
      <c r="Z70" s="241"/>
      <c r="AA70" s="241"/>
      <c r="AB70" s="241"/>
      <c r="AC70" s="241"/>
      <c r="AD70" s="241"/>
      <c r="AE70" s="239"/>
      <c r="AF70" s="239"/>
      <c r="AG70" s="239"/>
      <c r="AH70" s="239"/>
      <c r="AI70" s="239"/>
      <c r="AP70" s="239"/>
    </row>
    <row r="71" spans="1:42">
      <c r="A71" s="239"/>
      <c r="B71" s="240"/>
      <c r="C71" s="241"/>
      <c r="D71" s="241"/>
      <c r="E71" s="241"/>
      <c r="F71" s="241"/>
      <c r="G71" s="241"/>
      <c r="H71" s="241"/>
      <c r="I71" s="241"/>
      <c r="J71" s="241"/>
      <c r="K71" s="241"/>
      <c r="L71" s="241"/>
      <c r="M71" s="241"/>
      <c r="N71" s="241"/>
      <c r="O71" s="241"/>
      <c r="P71" s="241"/>
      <c r="Q71" s="241"/>
      <c r="R71" s="241"/>
      <c r="S71" s="241"/>
      <c r="T71" s="241"/>
      <c r="U71" s="241"/>
      <c r="V71" s="241"/>
      <c r="W71" s="241"/>
      <c r="X71" s="241"/>
      <c r="Y71" s="241"/>
      <c r="Z71" s="241"/>
      <c r="AA71" s="241"/>
      <c r="AB71" s="241"/>
      <c r="AC71" s="241"/>
      <c r="AD71" s="241"/>
      <c r="AE71" s="239"/>
      <c r="AF71" s="239"/>
      <c r="AG71" s="239"/>
      <c r="AH71" s="239"/>
      <c r="AI71" s="239"/>
      <c r="AP71" s="239"/>
    </row>
    <row r="72" spans="1:42">
      <c r="A72" s="239"/>
      <c r="B72" s="240"/>
      <c r="C72" s="241"/>
      <c r="D72" s="241"/>
      <c r="E72" s="241"/>
      <c r="F72" s="241"/>
      <c r="G72" s="241"/>
      <c r="H72" s="241"/>
      <c r="I72" s="241"/>
      <c r="J72" s="241"/>
      <c r="K72" s="241"/>
      <c r="L72" s="241"/>
      <c r="M72" s="241"/>
      <c r="N72" s="241"/>
      <c r="O72" s="241"/>
      <c r="P72" s="241"/>
      <c r="Q72" s="241"/>
      <c r="R72" s="241"/>
      <c r="S72" s="241"/>
      <c r="T72" s="241"/>
      <c r="U72" s="241"/>
      <c r="V72" s="241"/>
      <c r="W72" s="241"/>
      <c r="X72" s="241"/>
      <c r="Y72" s="241"/>
      <c r="Z72" s="241"/>
      <c r="AA72" s="241"/>
      <c r="AB72" s="241"/>
      <c r="AC72" s="241"/>
      <c r="AD72" s="241"/>
      <c r="AE72" s="239"/>
      <c r="AF72" s="239"/>
      <c r="AG72" s="239"/>
      <c r="AH72" s="239"/>
      <c r="AI72" s="239"/>
      <c r="AP72" s="239"/>
    </row>
    <row r="73" spans="1:42">
      <c r="A73" s="239"/>
      <c r="B73" s="240"/>
      <c r="C73" s="241"/>
      <c r="D73" s="241"/>
      <c r="E73" s="241"/>
      <c r="F73" s="241"/>
      <c r="G73" s="241"/>
      <c r="H73" s="241"/>
      <c r="I73" s="241"/>
      <c r="J73" s="241"/>
      <c r="K73" s="241"/>
      <c r="L73" s="241"/>
      <c r="M73" s="241"/>
      <c r="N73" s="241"/>
      <c r="O73" s="241"/>
      <c r="P73" s="241"/>
      <c r="Q73" s="241"/>
      <c r="R73" s="241"/>
      <c r="S73" s="241"/>
      <c r="T73" s="241"/>
      <c r="U73" s="241"/>
      <c r="V73" s="241"/>
      <c r="W73" s="241"/>
      <c r="X73" s="241"/>
      <c r="Y73" s="241"/>
      <c r="Z73" s="241"/>
      <c r="AA73" s="241"/>
      <c r="AB73" s="241"/>
      <c r="AC73" s="241"/>
      <c r="AD73" s="241"/>
      <c r="AE73" s="239"/>
      <c r="AF73" s="239"/>
      <c r="AG73" s="239"/>
      <c r="AH73" s="239"/>
      <c r="AI73" s="239"/>
      <c r="AP73" s="239"/>
    </row>
    <row r="74" spans="1:42">
      <c r="A74" s="239"/>
      <c r="B74" s="240"/>
      <c r="C74" s="241"/>
      <c r="D74" s="241"/>
      <c r="E74" s="241"/>
      <c r="F74" s="241"/>
      <c r="G74" s="241"/>
      <c r="H74" s="241"/>
      <c r="I74" s="241"/>
      <c r="J74" s="241"/>
      <c r="K74" s="241"/>
      <c r="L74" s="241"/>
      <c r="M74" s="241"/>
      <c r="N74" s="241"/>
      <c r="O74" s="241"/>
      <c r="P74" s="241"/>
      <c r="Q74" s="241"/>
      <c r="R74" s="241"/>
      <c r="S74" s="241"/>
      <c r="T74" s="241"/>
      <c r="U74" s="241"/>
      <c r="V74" s="241"/>
      <c r="W74" s="241"/>
      <c r="X74" s="241"/>
      <c r="Y74" s="241"/>
      <c r="Z74" s="241"/>
      <c r="AA74" s="241"/>
      <c r="AB74" s="241"/>
      <c r="AC74" s="241"/>
      <c r="AD74" s="241"/>
      <c r="AE74" s="239"/>
      <c r="AF74" s="239"/>
      <c r="AG74" s="239"/>
      <c r="AH74" s="239"/>
      <c r="AI74" s="239"/>
      <c r="AP74" s="239"/>
    </row>
    <row r="75" spans="1:42">
      <c r="A75" s="239"/>
      <c r="B75" s="240"/>
      <c r="C75" s="241"/>
      <c r="D75" s="241"/>
      <c r="E75" s="241"/>
      <c r="F75" s="241"/>
      <c r="G75" s="241"/>
      <c r="H75" s="241"/>
      <c r="I75" s="241"/>
      <c r="J75" s="241"/>
      <c r="K75" s="241"/>
      <c r="L75" s="241"/>
      <c r="M75" s="241"/>
      <c r="N75" s="241"/>
      <c r="O75" s="241"/>
      <c r="P75" s="241"/>
      <c r="Q75" s="241"/>
      <c r="R75" s="241"/>
      <c r="S75" s="241"/>
      <c r="T75" s="241"/>
      <c r="U75" s="241"/>
      <c r="V75" s="241"/>
      <c r="W75" s="241"/>
      <c r="X75" s="241"/>
      <c r="Y75" s="241"/>
      <c r="Z75" s="241"/>
      <c r="AA75" s="241"/>
      <c r="AB75" s="241"/>
      <c r="AC75" s="241"/>
      <c r="AD75" s="241"/>
      <c r="AE75" s="239"/>
      <c r="AF75" s="239"/>
      <c r="AG75" s="239"/>
      <c r="AH75" s="239"/>
      <c r="AI75" s="239"/>
      <c r="AP75" s="239"/>
    </row>
    <row r="76" spans="1:42">
      <c r="A76" s="239"/>
      <c r="B76" s="240"/>
      <c r="C76" s="241"/>
      <c r="D76" s="241"/>
      <c r="E76" s="241"/>
      <c r="F76" s="241"/>
      <c r="G76" s="241"/>
      <c r="H76" s="241"/>
      <c r="I76" s="241"/>
      <c r="J76" s="241"/>
      <c r="K76" s="241"/>
      <c r="L76" s="241"/>
      <c r="M76" s="241"/>
      <c r="N76" s="241"/>
      <c r="O76" s="241"/>
      <c r="P76" s="241"/>
      <c r="Q76" s="241"/>
      <c r="R76" s="241"/>
      <c r="S76" s="241"/>
      <c r="T76" s="241"/>
      <c r="U76" s="241"/>
      <c r="V76" s="241"/>
      <c r="W76" s="241"/>
      <c r="X76" s="241"/>
      <c r="Y76" s="241"/>
      <c r="Z76" s="241"/>
      <c r="AA76" s="241"/>
      <c r="AB76" s="241"/>
      <c r="AC76" s="241"/>
      <c r="AD76" s="241"/>
      <c r="AE76" s="239"/>
      <c r="AF76" s="239"/>
      <c r="AG76" s="239"/>
      <c r="AH76" s="239"/>
      <c r="AI76" s="239"/>
      <c r="AP76" s="239"/>
    </row>
    <row r="77" spans="1:42">
      <c r="A77" s="239"/>
      <c r="B77" s="240"/>
      <c r="C77" s="241"/>
      <c r="D77" s="241"/>
      <c r="E77" s="241"/>
      <c r="F77" s="241"/>
      <c r="G77" s="241"/>
      <c r="H77" s="241"/>
      <c r="I77" s="24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41"/>
      <c r="U77" s="241"/>
      <c r="V77" s="241"/>
      <c r="W77" s="241"/>
      <c r="X77" s="241"/>
      <c r="Y77" s="241"/>
      <c r="Z77" s="241"/>
      <c r="AA77" s="241"/>
      <c r="AB77" s="241"/>
      <c r="AC77" s="241"/>
      <c r="AD77" s="241"/>
      <c r="AE77" s="239"/>
      <c r="AF77" s="239"/>
      <c r="AG77" s="239"/>
      <c r="AH77" s="239"/>
      <c r="AI77" s="239"/>
      <c r="AP77" s="239"/>
    </row>
    <row r="78" spans="1:42">
      <c r="A78" s="239"/>
      <c r="B78" s="240"/>
      <c r="C78" s="241"/>
      <c r="D78" s="241"/>
      <c r="E78" s="241"/>
      <c r="F78" s="241"/>
      <c r="G78" s="241"/>
      <c r="H78" s="241"/>
      <c r="I78" s="241"/>
      <c r="J78" s="241"/>
      <c r="K78" s="241"/>
      <c r="L78" s="241"/>
      <c r="M78" s="241"/>
      <c r="N78" s="241"/>
      <c r="O78" s="241"/>
      <c r="P78" s="241"/>
      <c r="Q78" s="241"/>
      <c r="R78" s="241"/>
      <c r="S78" s="241"/>
      <c r="T78" s="241"/>
      <c r="U78" s="241"/>
      <c r="V78" s="241"/>
      <c r="W78" s="241"/>
      <c r="X78" s="241"/>
      <c r="Y78" s="241"/>
      <c r="Z78" s="241"/>
      <c r="AA78" s="241"/>
      <c r="AB78" s="241"/>
      <c r="AC78" s="241"/>
      <c r="AD78" s="241"/>
      <c r="AE78" s="239"/>
      <c r="AF78" s="239"/>
      <c r="AG78" s="239"/>
      <c r="AH78" s="239"/>
      <c r="AI78" s="239"/>
      <c r="AP78" s="239"/>
    </row>
    <row r="79" spans="1:42">
      <c r="A79" s="239"/>
      <c r="B79" s="240"/>
      <c r="C79" s="241"/>
      <c r="D79" s="241"/>
      <c r="E79" s="241"/>
      <c r="F79" s="241"/>
      <c r="G79" s="241"/>
      <c r="H79" s="241"/>
      <c r="I79" s="241"/>
      <c r="J79" s="241"/>
      <c r="K79" s="241"/>
      <c r="L79" s="241"/>
      <c r="M79" s="241"/>
      <c r="N79" s="241"/>
      <c r="O79" s="241"/>
      <c r="P79" s="241"/>
      <c r="Q79" s="241"/>
      <c r="R79" s="241"/>
      <c r="S79" s="241"/>
      <c r="T79" s="241"/>
      <c r="U79" s="241"/>
      <c r="V79" s="241"/>
      <c r="W79" s="241"/>
      <c r="X79" s="241"/>
      <c r="Y79" s="241"/>
      <c r="Z79" s="241"/>
      <c r="AA79" s="241"/>
      <c r="AB79" s="241"/>
      <c r="AC79" s="241"/>
      <c r="AD79" s="241"/>
      <c r="AE79" s="239"/>
      <c r="AF79" s="239"/>
      <c r="AG79" s="239"/>
      <c r="AH79" s="239"/>
      <c r="AI79" s="239"/>
      <c r="AP79" s="239"/>
    </row>
    <row r="80" spans="1:42">
      <c r="A80" s="239"/>
      <c r="B80" s="240"/>
      <c r="C80" s="241"/>
      <c r="D80" s="241"/>
      <c r="E80" s="241"/>
      <c r="F80" s="241"/>
      <c r="G80" s="241"/>
      <c r="H80" s="241"/>
      <c r="I80" s="241"/>
      <c r="J80" s="241"/>
      <c r="K80" s="241"/>
      <c r="L80" s="241"/>
      <c r="M80" s="241"/>
      <c r="N80" s="241"/>
      <c r="O80" s="241"/>
      <c r="P80" s="241"/>
      <c r="Q80" s="241"/>
      <c r="R80" s="241"/>
      <c r="S80" s="241"/>
      <c r="T80" s="241"/>
      <c r="U80" s="241"/>
      <c r="V80" s="241"/>
      <c r="W80" s="241"/>
      <c r="X80" s="241"/>
      <c r="Y80" s="241"/>
      <c r="Z80" s="241"/>
      <c r="AA80" s="241"/>
      <c r="AB80" s="241"/>
      <c r="AC80" s="241"/>
      <c r="AD80" s="241"/>
      <c r="AE80" s="239"/>
      <c r="AF80" s="239"/>
      <c r="AG80" s="239"/>
      <c r="AH80" s="239"/>
      <c r="AI80" s="239"/>
      <c r="AP80" s="239"/>
    </row>
    <row r="81" spans="1:42">
      <c r="A81" s="239"/>
      <c r="B81" s="240"/>
      <c r="C81" s="241"/>
      <c r="D81" s="241"/>
      <c r="E81" s="241"/>
      <c r="F81" s="241"/>
      <c r="G81" s="241"/>
      <c r="H81" s="241"/>
      <c r="I81" s="241"/>
      <c r="J81" s="241"/>
      <c r="K81" s="241"/>
      <c r="L81" s="241"/>
      <c r="M81" s="241"/>
      <c r="N81" s="241"/>
      <c r="O81" s="241"/>
      <c r="P81" s="241"/>
      <c r="Q81" s="241"/>
      <c r="R81" s="241"/>
      <c r="S81" s="241"/>
      <c r="T81" s="241"/>
      <c r="U81" s="241"/>
      <c r="V81" s="241"/>
      <c r="W81" s="241"/>
      <c r="X81" s="241"/>
      <c r="Y81" s="241"/>
      <c r="Z81" s="241"/>
      <c r="AA81" s="241"/>
      <c r="AB81" s="241"/>
      <c r="AC81" s="241"/>
      <c r="AD81" s="241"/>
      <c r="AE81" s="239"/>
      <c r="AF81" s="239"/>
      <c r="AG81" s="239"/>
      <c r="AH81" s="239"/>
      <c r="AI81" s="239"/>
      <c r="AP81" s="239"/>
    </row>
    <row r="82" spans="1:42">
      <c r="A82" s="239"/>
      <c r="B82" s="239"/>
      <c r="C82" s="239"/>
      <c r="D82" s="239"/>
      <c r="E82" s="239"/>
      <c r="F82" s="239"/>
      <c r="G82" s="239"/>
      <c r="H82" s="239"/>
      <c r="I82" s="239"/>
      <c r="J82" s="239"/>
      <c r="K82" s="239"/>
      <c r="L82" s="239"/>
      <c r="M82" s="239"/>
      <c r="N82" s="239"/>
      <c r="O82" s="239"/>
      <c r="P82" s="239"/>
      <c r="Q82" s="239"/>
      <c r="R82" s="239"/>
      <c r="S82" s="239"/>
      <c r="T82" s="239"/>
      <c r="U82" s="239"/>
      <c r="V82" s="239"/>
      <c r="W82" s="239"/>
      <c r="X82" s="239"/>
      <c r="Y82" s="239"/>
      <c r="Z82" s="239"/>
      <c r="AA82" s="239"/>
      <c r="AB82" s="239"/>
      <c r="AC82" s="239"/>
      <c r="AD82" s="239"/>
      <c r="AE82" s="239"/>
      <c r="AF82" s="239"/>
      <c r="AG82" s="239"/>
      <c r="AH82" s="239"/>
      <c r="AI82" s="239"/>
      <c r="AP82" s="239"/>
    </row>
    <row r="83" spans="1:42">
      <c r="A83" s="239"/>
      <c r="B83" s="239"/>
      <c r="C83" s="239"/>
      <c r="D83" s="239"/>
      <c r="E83" s="239"/>
      <c r="F83" s="239"/>
      <c r="G83" s="239"/>
      <c r="H83" s="239"/>
      <c r="I83" s="239"/>
      <c r="J83" s="239"/>
      <c r="K83" s="239"/>
      <c r="L83" s="239"/>
      <c r="M83" s="239"/>
      <c r="N83" s="239"/>
      <c r="O83" s="239"/>
      <c r="P83" s="239"/>
      <c r="Q83" s="239"/>
      <c r="R83" s="239"/>
      <c r="S83" s="239"/>
      <c r="T83" s="239"/>
      <c r="U83" s="239"/>
      <c r="V83" s="239"/>
      <c r="W83" s="239"/>
      <c r="X83" s="239"/>
      <c r="Y83" s="239"/>
      <c r="Z83" s="239"/>
      <c r="AA83" s="239"/>
      <c r="AB83" s="239"/>
      <c r="AC83" s="239"/>
      <c r="AD83" s="239"/>
      <c r="AE83" s="239"/>
      <c r="AF83" s="239"/>
      <c r="AG83" s="239"/>
      <c r="AH83" s="239"/>
      <c r="AI83" s="239"/>
      <c r="AP83" s="239"/>
    </row>
    <row r="84" spans="1:42">
      <c r="A84" s="239"/>
      <c r="B84" s="239"/>
      <c r="C84" s="239"/>
      <c r="D84" s="239"/>
      <c r="E84" s="239"/>
      <c r="F84" s="239"/>
      <c r="G84" s="239"/>
      <c r="H84" s="239"/>
      <c r="I84" s="239"/>
      <c r="J84" s="239"/>
      <c r="K84" s="239"/>
      <c r="L84" s="239"/>
      <c r="M84" s="239"/>
      <c r="N84" s="239"/>
      <c r="O84" s="239"/>
      <c r="P84" s="239"/>
      <c r="Q84" s="239"/>
      <c r="R84" s="239"/>
      <c r="S84" s="239"/>
      <c r="T84" s="239"/>
      <c r="U84" s="239"/>
      <c r="V84" s="239"/>
      <c r="W84" s="239"/>
      <c r="X84" s="239"/>
      <c r="Y84" s="239"/>
      <c r="Z84" s="239"/>
      <c r="AA84" s="239"/>
      <c r="AB84" s="239"/>
      <c r="AC84" s="239"/>
      <c r="AD84" s="239"/>
      <c r="AE84" s="239"/>
      <c r="AF84" s="239"/>
      <c r="AG84" s="239"/>
      <c r="AH84" s="239"/>
      <c r="AI84" s="239"/>
      <c r="AP84" s="239"/>
    </row>
    <row r="85" spans="1:42">
      <c r="A85" s="239"/>
      <c r="B85" s="239"/>
      <c r="C85" s="239"/>
      <c r="D85" s="239"/>
      <c r="E85" s="239"/>
      <c r="F85" s="239"/>
      <c r="G85" s="239"/>
      <c r="H85" s="239"/>
      <c r="I85" s="239"/>
      <c r="J85" s="239"/>
      <c r="K85" s="239"/>
      <c r="L85" s="239"/>
      <c r="M85" s="239"/>
      <c r="N85" s="239"/>
      <c r="O85" s="239"/>
      <c r="P85" s="239"/>
      <c r="Q85" s="239"/>
      <c r="R85" s="239"/>
      <c r="S85" s="239"/>
      <c r="T85" s="239"/>
      <c r="U85" s="239"/>
      <c r="V85" s="239"/>
      <c r="W85" s="239"/>
      <c r="X85" s="239"/>
      <c r="Y85" s="239"/>
      <c r="Z85" s="239"/>
      <c r="AA85" s="239"/>
      <c r="AB85" s="239"/>
      <c r="AC85" s="239"/>
      <c r="AD85" s="239"/>
      <c r="AE85" s="239"/>
      <c r="AF85" s="239"/>
      <c r="AG85" s="239"/>
      <c r="AH85" s="239"/>
      <c r="AI85" s="239"/>
      <c r="AP85" s="239"/>
    </row>
    <row r="86" spans="1:42">
      <c r="A86" s="239"/>
      <c r="B86" s="239"/>
      <c r="C86" s="239"/>
      <c r="D86" s="239"/>
      <c r="E86" s="239"/>
      <c r="F86" s="239"/>
      <c r="G86" s="239"/>
      <c r="H86" s="239"/>
      <c r="I86" s="239"/>
      <c r="J86" s="239"/>
      <c r="K86" s="239"/>
      <c r="L86" s="239"/>
      <c r="M86" s="239"/>
      <c r="N86" s="239"/>
      <c r="O86" s="239"/>
      <c r="P86" s="239"/>
      <c r="Q86" s="239"/>
      <c r="R86" s="239"/>
      <c r="S86" s="239"/>
      <c r="T86" s="239"/>
      <c r="U86" s="239"/>
      <c r="V86" s="239"/>
      <c r="W86" s="239"/>
      <c r="X86" s="239"/>
      <c r="Y86" s="239"/>
      <c r="Z86" s="239"/>
      <c r="AA86" s="239"/>
      <c r="AB86" s="239"/>
      <c r="AC86" s="239"/>
      <c r="AD86" s="239"/>
      <c r="AE86" s="239"/>
      <c r="AF86" s="239"/>
      <c r="AG86" s="239"/>
      <c r="AH86" s="239"/>
      <c r="AI86" s="239"/>
      <c r="AP86" s="239"/>
    </row>
    <row r="87" spans="1:42">
      <c r="A87" s="239"/>
      <c r="B87" s="239"/>
      <c r="C87" s="239"/>
      <c r="D87" s="239"/>
      <c r="E87" s="239"/>
      <c r="F87" s="239"/>
      <c r="G87" s="239"/>
      <c r="H87" s="239"/>
      <c r="I87" s="239"/>
      <c r="J87" s="239"/>
      <c r="K87" s="239"/>
      <c r="L87" s="239"/>
      <c r="M87" s="239"/>
      <c r="N87" s="239"/>
      <c r="O87" s="239"/>
      <c r="P87" s="239"/>
      <c r="Q87" s="239"/>
      <c r="R87" s="239"/>
      <c r="S87" s="239"/>
      <c r="T87" s="239"/>
      <c r="U87" s="239"/>
      <c r="V87" s="239"/>
      <c r="W87" s="239"/>
      <c r="X87" s="239"/>
      <c r="Y87" s="239"/>
      <c r="Z87" s="239"/>
      <c r="AA87" s="239"/>
      <c r="AB87" s="239"/>
      <c r="AC87" s="239"/>
      <c r="AD87" s="239"/>
      <c r="AE87" s="239"/>
      <c r="AF87" s="239"/>
      <c r="AG87" s="239"/>
      <c r="AH87" s="239"/>
      <c r="AI87" s="239"/>
      <c r="AP87" s="239"/>
    </row>
    <row r="88" spans="1:42">
      <c r="A88" s="239"/>
      <c r="B88" s="239"/>
      <c r="C88" s="239"/>
      <c r="D88" s="239"/>
      <c r="E88" s="239"/>
      <c r="F88" s="239"/>
      <c r="G88" s="239"/>
      <c r="H88" s="239"/>
      <c r="I88" s="239"/>
      <c r="J88" s="239"/>
      <c r="K88" s="239"/>
      <c r="L88" s="239"/>
      <c r="M88" s="239"/>
      <c r="N88" s="239"/>
      <c r="O88" s="239"/>
      <c r="P88" s="239"/>
      <c r="Q88" s="239"/>
      <c r="R88" s="239"/>
      <c r="S88" s="239"/>
      <c r="T88" s="239"/>
      <c r="U88" s="239"/>
      <c r="V88" s="239"/>
      <c r="W88" s="239"/>
      <c r="X88" s="239"/>
      <c r="Y88" s="239"/>
      <c r="Z88" s="239"/>
      <c r="AA88" s="239"/>
      <c r="AB88" s="239"/>
      <c r="AC88" s="239"/>
      <c r="AD88" s="239"/>
      <c r="AE88" s="239"/>
      <c r="AF88" s="239"/>
      <c r="AG88" s="239"/>
      <c r="AH88" s="239"/>
      <c r="AI88" s="239"/>
      <c r="AP88" s="239"/>
    </row>
    <row r="89" spans="1:42">
      <c r="A89" s="239"/>
      <c r="B89" s="239"/>
      <c r="C89" s="239"/>
      <c r="D89" s="239"/>
      <c r="E89" s="239"/>
      <c r="F89" s="239"/>
      <c r="G89" s="239"/>
      <c r="H89" s="239"/>
      <c r="I89" s="239"/>
      <c r="J89" s="239"/>
      <c r="K89" s="239"/>
      <c r="L89" s="239"/>
      <c r="M89" s="239"/>
      <c r="N89" s="239"/>
      <c r="O89" s="239"/>
      <c r="P89" s="239"/>
      <c r="Q89" s="239"/>
      <c r="R89" s="239"/>
      <c r="S89" s="239"/>
      <c r="T89" s="239"/>
      <c r="U89" s="239"/>
      <c r="V89" s="239"/>
      <c r="W89" s="239"/>
      <c r="X89" s="239"/>
      <c r="Y89" s="239"/>
      <c r="Z89" s="239"/>
      <c r="AA89" s="239"/>
      <c r="AB89" s="239"/>
      <c r="AC89" s="239"/>
      <c r="AD89" s="239"/>
      <c r="AE89" s="239"/>
      <c r="AF89" s="239"/>
      <c r="AG89" s="239"/>
      <c r="AH89" s="239"/>
      <c r="AI89" s="239"/>
    </row>
    <row r="90" spans="1:42">
      <c r="A90" s="239"/>
      <c r="B90" s="239"/>
      <c r="C90" s="239"/>
      <c r="D90" s="239"/>
      <c r="E90" s="239"/>
      <c r="F90" s="239"/>
      <c r="G90" s="239"/>
      <c r="H90" s="239"/>
      <c r="I90" s="239"/>
      <c r="J90" s="239"/>
      <c r="K90" s="239"/>
      <c r="L90" s="239"/>
      <c r="M90" s="239"/>
      <c r="N90" s="239"/>
      <c r="O90" s="239"/>
      <c r="P90" s="239"/>
      <c r="Q90" s="239"/>
      <c r="R90" s="239"/>
      <c r="S90" s="239"/>
      <c r="T90" s="239"/>
      <c r="U90" s="239"/>
      <c r="V90" s="239"/>
      <c r="W90" s="239"/>
      <c r="X90" s="239"/>
      <c r="Y90" s="239"/>
      <c r="Z90" s="239"/>
      <c r="AA90" s="239"/>
      <c r="AB90" s="239"/>
      <c r="AC90" s="239"/>
      <c r="AD90" s="239"/>
      <c r="AE90" s="239"/>
      <c r="AF90" s="239"/>
      <c r="AG90" s="239"/>
      <c r="AH90" s="239"/>
      <c r="AI90" s="239"/>
    </row>
  </sheetData>
  <phoneticPr fontId="8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3" orientation="landscape" r:id="rId1"/>
  <headerFooter alignWithMargins="0">
    <oddHeader>&amp;LSchweizerische Holzenergiestatistik EJ2023
&amp;C&amp;"Arial,Fett"&amp;12Brennstoffumsatz und Bruttoverbrauch je Sortiment&amp;"Arial,Standard"
&amp;10(in m&amp;X3&amp;X (Festmeter) und TJ; Jahreswerte, effektiv und witterungsbereinigt)&amp;R&amp;"Arial,Standard"Tabelle R</oddHeader>
    <oddFooter>&amp;R24.06.2024</oddFooter>
  </headerFooter>
  <customProperties>
    <customPr name="EpmWorksheetKeyString_GUID" r:id="rId2"/>
  </customPropertie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Tabelle13">
    <pageSetUpPr fitToPage="1"/>
  </sheetPr>
  <dimension ref="A1:F42"/>
  <sheetViews>
    <sheetView view="pageLayout" zoomScale="80" zoomScaleNormal="75" zoomScalePageLayoutView="80" workbookViewId="0">
      <selection activeCell="N42" sqref="N42:N43"/>
    </sheetView>
  </sheetViews>
  <sheetFormatPr baseColWidth="10" defaultColWidth="10.7109375" defaultRowHeight="12.75"/>
  <cols>
    <col min="1" max="1" width="10.7109375" style="90" customWidth="1"/>
    <col min="2" max="6" width="13.7109375" style="90" customWidth="1"/>
    <col min="7" max="16384" width="10.7109375" style="90"/>
  </cols>
  <sheetData>
    <row r="1" spans="1:6" ht="24">
      <c r="A1" s="80" t="s">
        <v>148</v>
      </c>
      <c r="B1" s="110" t="s">
        <v>221</v>
      </c>
      <c r="C1" s="111" t="s">
        <v>57</v>
      </c>
      <c r="D1" s="111" t="s">
        <v>104</v>
      </c>
      <c r="E1" s="111" t="s">
        <v>147</v>
      </c>
      <c r="F1" s="197" t="s">
        <v>103</v>
      </c>
    </row>
    <row r="2" spans="1:6">
      <c r="A2" s="85">
        <v>1990</v>
      </c>
      <c r="B2" s="112">
        <v>3203</v>
      </c>
      <c r="C2" s="113">
        <v>0.95820000000000005</v>
      </c>
      <c r="D2" s="113">
        <v>0.9556</v>
      </c>
      <c r="E2" s="113">
        <v>0.9728</v>
      </c>
      <c r="F2" s="113">
        <v>0.9556</v>
      </c>
    </row>
    <row r="3" spans="1:6">
      <c r="A3" s="86">
        <v>1991</v>
      </c>
      <c r="B3" s="114">
        <v>3715</v>
      </c>
      <c r="C3" s="115">
        <v>1.0513999999999999</v>
      </c>
      <c r="D3" s="115">
        <v>1.0585</v>
      </c>
      <c r="E3" s="115">
        <v>1.044</v>
      </c>
      <c r="F3" s="115">
        <v>1.0585</v>
      </c>
    </row>
    <row r="4" spans="1:6">
      <c r="A4" s="86">
        <v>1992</v>
      </c>
      <c r="B4" s="114">
        <v>3420</v>
      </c>
      <c r="C4" s="115">
        <v>1.0057</v>
      </c>
      <c r="D4" s="115">
        <v>1.0077</v>
      </c>
      <c r="E4" s="115">
        <v>1.0165</v>
      </c>
      <c r="F4" s="115">
        <v>1.0077</v>
      </c>
    </row>
    <row r="5" spans="1:6">
      <c r="A5" s="87">
        <v>1993</v>
      </c>
      <c r="B5" s="114">
        <v>3421</v>
      </c>
      <c r="C5" s="115">
        <v>1.0095000000000001</v>
      </c>
      <c r="D5" s="115">
        <v>1.0082</v>
      </c>
      <c r="E5" s="115">
        <v>1.0078</v>
      </c>
      <c r="F5" s="115">
        <v>1.0082</v>
      </c>
    </row>
    <row r="6" spans="1:6">
      <c r="A6" s="86">
        <v>1994</v>
      </c>
      <c r="B6" s="114">
        <v>3080</v>
      </c>
      <c r="C6" s="115">
        <v>0.93030000000000002</v>
      </c>
      <c r="D6" s="115">
        <v>0.92369999999999997</v>
      </c>
      <c r="E6" s="115">
        <v>0.93400000000000005</v>
      </c>
      <c r="F6" s="115">
        <v>0.92369999999999997</v>
      </c>
    </row>
    <row r="7" spans="1:6">
      <c r="A7" s="86">
        <v>1995</v>
      </c>
      <c r="B7" s="114">
        <v>3397</v>
      </c>
      <c r="C7" s="115">
        <v>0.99729999999999996</v>
      </c>
      <c r="D7" s="115">
        <v>0.99660000000000004</v>
      </c>
      <c r="E7" s="115">
        <v>0.9849</v>
      </c>
      <c r="F7" s="115">
        <v>0.99660000000000004</v>
      </c>
    </row>
    <row r="8" spans="1:6">
      <c r="A8" s="86">
        <v>1996</v>
      </c>
      <c r="B8" s="114">
        <v>3753</v>
      </c>
      <c r="C8" s="115">
        <v>1.0789</v>
      </c>
      <c r="D8" s="115">
        <v>1.0833999999999999</v>
      </c>
      <c r="E8" s="115">
        <v>1.0511999999999999</v>
      </c>
      <c r="F8" s="115">
        <v>1.0833999999999999</v>
      </c>
    </row>
    <row r="9" spans="1:6">
      <c r="A9" s="87">
        <v>1997</v>
      </c>
      <c r="B9" s="114">
        <v>3281</v>
      </c>
      <c r="C9" s="115">
        <v>0.95489999999999997</v>
      </c>
      <c r="D9" s="115">
        <v>0.94930000000000003</v>
      </c>
      <c r="E9" s="115">
        <v>0.96909999999999996</v>
      </c>
      <c r="F9" s="115">
        <v>0.94930000000000003</v>
      </c>
    </row>
    <row r="10" spans="1:6">
      <c r="A10" s="86">
        <v>1998</v>
      </c>
      <c r="B10" s="114">
        <v>3400</v>
      </c>
      <c r="C10" s="115">
        <v>0.98599999999999999</v>
      </c>
      <c r="D10" s="115">
        <v>0.98609999999999998</v>
      </c>
      <c r="E10" s="115">
        <v>0.99670000000000003</v>
      </c>
      <c r="F10" s="115">
        <v>0.98609999999999998</v>
      </c>
    </row>
    <row r="11" spans="1:6">
      <c r="A11" s="86">
        <v>1999</v>
      </c>
      <c r="B11" s="114">
        <v>3313</v>
      </c>
      <c r="C11" s="115">
        <v>0.99019999999999997</v>
      </c>
      <c r="D11" s="115">
        <v>0.9929</v>
      </c>
      <c r="E11" s="115">
        <v>1.0145</v>
      </c>
      <c r="F11" s="115">
        <v>0.9929</v>
      </c>
    </row>
    <row r="12" spans="1:6">
      <c r="A12" s="86">
        <v>2000</v>
      </c>
      <c r="B12" s="114">
        <v>3081</v>
      </c>
      <c r="C12" s="115">
        <v>0.92030000000000001</v>
      </c>
      <c r="D12" s="115">
        <v>0.90949999999999998</v>
      </c>
      <c r="E12" s="115">
        <v>0.94699999999999995</v>
      </c>
      <c r="F12" s="115">
        <v>0.90949999999999998</v>
      </c>
    </row>
    <row r="13" spans="1:6">
      <c r="A13" s="87">
        <v>2001</v>
      </c>
      <c r="B13" s="114">
        <v>3256</v>
      </c>
      <c r="C13" s="115">
        <v>0.98009999999999997</v>
      </c>
      <c r="D13" s="115">
        <v>0.9798</v>
      </c>
      <c r="E13" s="115">
        <v>0.98650000000000004</v>
      </c>
      <c r="F13" s="115">
        <v>0.9798</v>
      </c>
    </row>
    <row r="14" spans="1:6">
      <c r="A14" s="86">
        <v>2002</v>
      </c>
      <c r="B14" s="114">
        <v>3135</v>
      </c>
      <c r="C14" s="115">
        <v>0.92430000000000001</v>
      </c>
      <c r="D14" s="115">
        <v>0.91620000000000001</v>
      </c>
      <c r="E14" s="115">
        <v>0.92669999999999997</v>
      </c>
      <c r="F14" s="115">
        <v>0.91620000000000001</v>
      </c>
    </row>
    <row r="15" spans="1:6">
      <c r="A15" s="86">
        <v>2003</v>
      </c>
      <c r="B15" s="114">
        <v>3357</v>
      </c>
      <c r="C15" s="115">
        <v>0.98319999999999996</v>
      </c>
      <c r="D15" s="115">
        <v>0.98660000000000003</v>
      </c>
      <c r="E15" s="115">
        <v>1.0034000000000001</v>
      </c>
      <c r="F15" s="115">
        <v>0.98660000000000003</v>
      </c>
    </row>
    <row r="16" spans="1:6">
      <c r="A16" s="86">
        <v>2004</v>
      </c>
      <c r="B16" s="114">
        <v>3339</v>
      </c>
      <c r="C16" s="115">
        <v>0.97470000000000001</v>
      </c>
      <c r="D16" s="115">
        <v>0.97270000000000001</v>
      </c>
      <c r="E16" s="115">
        <v>0.9849</v>
      </c>
      <c r="F16" s="115">
        <v>0.97270000000000001</v>
      </c>
    </row>
    <row r="17" spans="1:6">
      <c r="A17" s="86">
        <v>2005</v>
      </c>
      <c r="B17" s="114">
        <v>3518</v>
      </c>
      <c r="C17" s="115">
        <v>1.0047999999999999</v>
      </c>
      <c r="D17" s="115">
        <v>1.0037</v>
      </c>
      <c r="E17" s="115">
        <v>1.014</v>
      </c>
      <c r="F17" s="115">
        <v>1.0037</v>
      </c>
    </row>
    <row r="18" spans="1:6">
      <c r="A18" s="86">
        <v>2006</v>
      </c>
      <c r="B18" s="114">
        <v>3246</v>
      </c>
      <c r="C18" s="115">
        <v>0.98180000000000001</v>
      </c>
      <c r="D18" s="115">
        <v>0.9738</v>
      </c>
      <c r="E18" s="115">
        <v>0.9889</v>
      </c>
      <c r="F18" s="115">
        <v>0.9738</v>
      </c>
    </row>
    <row r="19" spans="1:6">
      <c r="A19" s="87">
        <v>2007</v>
      </c>
      <c r="B19" s="114">
        <v>3101</v>
      </c>
      <c r="C19" s="115">
        <v>0.88639999999999997</v>
      </c>
      <c r="D19" s="115">
        <v>0.87690000000000001</v>
      </c>
      <c r="E19" s="115">
        <v>0.92159999999999997</v>
      </c>
      <c r="F19" s="115">
        <v>0.87690000000000001</v>
      </c>
    </row>
    <row r="20" spans="1:6">
      <c r="A20" s="86">
        <v>2008</v>
      </c>
      <c r="B20" s="114">
        <v>3347.26</v>
      </c>
      <c r="C20" s="115">
        <v>0.96089999999999998</v>
      </c>
      <c r="D20" s="115">
        <v>0.96130000000000004</v>
      </c>
      <c r="E20" s="115">
        <v>0.9738</v>
      </c>
      <c r="F20" s="115">
        <v>0.96130000000000004</v>
      </c>
    </row>
    <row r="21" spans="1:6">
      <c r="A21" s="86">
        <v>2009</v>
      </c>
      <c r="B21" s="114">
        <v>3181.8</v>
      </c>
      <c r="C21" s="115">
        <v>0.94650000000000001</v>
      </c>
      <c r="D21" s="115">
        <v>0.94489999999999996</v>
      </c>
      <c r="E21" s="115">
        <v>0.97989999999999999</v>
      </c>
      <c r="F21" s="115">
        <v>0.94489999999999996</v>
      </c>
    </row>
    <row r="22" spans="1:6">
      <c r="A22" s="86">
        <v>2010</v>
      </c>
      <c r="B22" s="114">
        <v>3585.6</v>
      </c>
      <c r="C22" s="115">
        <v>1.0464</v>
      </c>
      <c r="D22" s="115">
        <v>1.0466</v>
      </c>
      <c r="E22" s="115">
        <v>1.0331999999999999</v>
      </c>
      <c r="F22" s="115">
        <v>1.0466</v>
      </c>
    </row>
    <row r="23" spans="1:6">
      <c r="A23" s="86">
        <v>2011</v>
      </c>
      <c r="B23" s="114">
        <v>2938</v>
      </c>
      <c r="C23" s="115">
        <v>0.85460000000000003</v>
      </c>
      <c r="D23" s="115">
        <v>0.84930000000000005</v>
      </c>
      <c r="E23" s="115">
        <v>0.90539999999999998</v>
      </c>
      <c r="F23" s="115">
        <v>0.84930000000000005</v>
      </c>
    </row>
    <row r="24" spans="1:6">
      <c r="A24" s="86">
        <v>2012</v>
      </c>
      <c r="B24" s="114">
        <v>3281</v>
      </c>
      <c r="C24" s="115">
        <v>0.94799999999999995</v>
      </c>
      <c r="D24" s="115">
        <v>0.95269999999999999</v>
      </c>
      <c r="E24" s="115">
        <v>0.96789999999999998</v>
      </c>
      <c r="F24" s="115">
        <v>0.95269999999999999</v>
      </c>
    </row>
    <row r="25" spans="1:6">
      <c r="A25" s="87">
        <v>2013</v>
      </c>
      <c r="B25" s="114">
        <v>3471</v>
      </c>
      <c r="C25" s="115">
        <v>1.0356000000000001</v>
      </c>
      <c r="D25" s="115">
        <v>1.0367</v>
      </c>
      <c r="E25" s="115">
        <v>1.0269999999999999</v>
      </c>
      <c r="F25" s="115">
        <v>1.0367</v>
      </c>
    </row>
    <row r="26" spans="1:6">
      <c r="A26" s="86">
        <v>2014</v>
      </c>
      <c r="B26" s="114">
        <v>2782</v>
      </c>
      <c r="C26" s="115">
        <v>0.8196</v>
      </c>
      <c r="D26" s="115">
        <v>0.81479999999999997</v>
      </c>
      <c r="E26" s="115">
        <v>0.85419999999999996</v>
      </c>
      <c r="F26" s="115">
        <v>0.81479999999999997</v>
      </c>
    </row>
    <row r="27" spans="1:6">
      <c r="A27" s="86">
        <v>2015</v>
      </c>
      <c r="B27" s="114">
        <v>3075</v>
      </c>
      <c r="C27" s="115">
        <v>0.89300000000000002</v>
      </c>
      <c r="D27" s="115">
        <v>0.89690000000000003</v>
      </c>
      <c r="E27" s="115">
        <v>0.91800000000000004</v>
      </c>
      <c r="F27" s="115">
        <v>0.89690000000000003</v>
      </c>
    </row>
    <row r="28" spans="1:6">
      <c r="A28" s="86">
        <v>2016</v>
      </c>
      <c r="B28" s="114">
        <v>3281</v>
      </c>
      <c r="C28" s="115">
        <v>0.95009999999999994</v>
      </c>
      <c r="D28" s="115">
        <v>0.95150000000000001</v>
      </c>
      <c r="E28" s="115">
        <v>0.96899999999999997</v>
      </c>
      <c r="F28" s="115">
        <v>0.95150000000000001</v>
      </c>
    </row>
    <row r="29" spans="1:6">
      <c r="A29" s="86">
        <v>2017</v>
      </c>
      <c r="B29" s="114">
        <v>3233</v>
      </c>
      <c r="C29" s="115">
        <v>0.92269999999999996</v>
      </c>
      <c r="D29" s="115">
        <v>0.92600000000000005</v>
      </c>
      <c r="E29" s="115">
        <v>0.94540000000000002</v>
      </c>
      <c r="F29" s="115">
        <v>0.92600000000000005</v>
      </c>
    </row>
    <row r="30" spans="1:6">
      <c r="A30" s="86">
        <v>2018</v>
      </c>
      <c r="B30" s="114">
        <v>2891</v>
      </c>
      <c r="C30" s="115">
        <v>0.86009999999999998</v>
      </c>
      <c r="D30" s="115">
        <v>0.86070000000000002</v>
      </c>
      <c r="E30" s="115">
        <v>0.91569999999999996</v>
      </c>
      <c r="F30" s="115">
        <v>0.86070000000000002</v>
      </c>
    </row>
    <row r="31" spans="1:6">
      <c r="A31" s="86">
        <v>2019</v>
      </c>
      <c r="B31" s="114">
        <v>3067</v>
      </c>
      <c r="C31" s="115">
        <v>0.87660000000000005</v>
      </c>
      <c r="D31" s="115">
        <v>0.88119999999999998</v>
      </c>
      <c r="E31" s="115">
        <v>0.90310000000000001</v>
      </c>
      <c r="F31" s="115">
        <v>0.88119999999999998</v>
      </c>
    </row>
    <row r="32" spans="1:6">
      <c r="A32" s="86">
        <v>2020</v>
      </c>
      <c r="B32" s="114">
        <v>2931</v>
      </c>
      <c r="C32" s="115">
        <v>0.81489999999999996</v>
      </c>
      <c r="D32" s="115">
        <v>0.82289999999999996</v>
      </c>
      <c r="E32" s="115">
        <v>0.87570000000000003</v>
      </c>
      <c r="F32" s="115">
        <v>0.82289999999999996</v>
      </c>
    </row>
    <row r="33" spans="1:6">
      <c r="A33" s="86">
        <v>2021</v>
      </c>
      <c r="B33" s="114">
        <v>3378</v>
      </c>
      <c r="C33" s="115">
        <v>0.94799999999999995</v>
      </c>
      <c r="D33" s="115">
        <v>0.95099999999999996</v>
      </c>
      <c r="E33" s="115">
        <v>0.96099999999999997</v>
      </c>
      <c r="F33" s="115">
        <v>0.95099999999999996</v>
      </c>
    </row>
    <row r="34" spans="1:6">
      <c r="A34" s="86">
        <v>2022</v>
      </c>
      <c r="B34" s="261">
        <v>2796</v>
      </c>
      <c r="C34" s="115">
        <v>0.80120000000000002</v>
      </c>
      <c r="D34" s="115">
        <v>0.79869999999999997</v>
      </c>
      <c r="E34" s="115">
        <v>0.84989999999999999</v>
      </c>
      <c r="F34" s="115">
        <v>0.79869999999999997</v>
      </c>
    </row>
    <row r="35" spans="1:6">
      <c r="A35" s="86">
        <v>2023</v>
      </c>
      <c r="B35" s="261">
        <v>2846</v>
      </c>
      <c r="C35" s="115">
        <v>0.81530000000000002</v>
      </c>
      <c r="D35" s="115">
        <v>0.83589999999999998</v>
      </c>
      <c r="E35" s="115">
        <v>0.88070000000000004</v>
      </c>
      <c r="F35" s="115">
        <v>0.83589999999999998</v>
      </c>
    </row>
    <row r="36" spans="1:6">
      <c r="A36" s="199"/>
      <c r="B36" s="200"/>
      <c r="C36" s="201"/>
      <c r="D36" s="201"/>
      <c r="E36" s="201"/>
      <c r="F36" s="201"/>
    </row>
    <row r="37" spans="1:6" ht="43.7" customHeight="1">
      <c r="A37" s="299" t="str">
        <f ca="1">+"Klimakorrekturfaktoren zur Umrechnung von klimaneutralen Modelldaten zu Effektivwerten mit Klimaeinfluss. Datenquelle Bereinigungsfaktoren Temperatur und Strahlung: Prognos Februar "&amp;YEAR('Info '!O1)&amp;"."</f>
        <v>Klimakorrekturfaktoren zur Umrechnung von klimaneutralen Modelldaten zu Effektivwerten mit Klimaeinfluss. Datenquelle Bereinigungsfaktoren Temperatur und Strahlung: Prognos Februar 2024.</v>
      </c>
      <c r="B37" s="300"/>
      <c r="C37" s="300"/>
      <c r="D37" s="300"/>
      <c r="E37" s="300"/>
      <c r="F37" s="301"/>
    </row>
    <row r="38" spans="1:6" ht="15.95" customHeight="1">
      <c r="A38" s="299" t="str">
        <f ca="1">+"Haushalte: gemäss Daten Haushaltsmodell Holz; Prognos, Stand Februar "&amp;YEAR('Info '!O1)&amp;"."</f>
        <v>Haushalte: gemäss Daten Haushaltsmodell Holz; Prognos, Stand Februar 2024.</v>
      </c>
      <c r="B38" s="300"/>
      <c r="C38" s="300"/>
      <c r="D38" s="300"/>
      <c r="E38" s="300"/>
      <c r="F38" s="301"/>
    </row>
    <row r="39" spans="1:6" ht="42.95" customHeight="1">
      <c r="A39" s="299" t="s">
        <v>153</v>
      </c>
      <c r="B39" s="300"/>
      <c r="C39" s="300"/>
      <c r="D39" s="300"/>
      <c r="E39" s="300"/>
      <c r="F39" s="301"/>
    </row>
    <row r="40" spans="1:6" ht="28.5" customHeight="1">
      <c r="A40" s="299" t="s">
        <v>154</v>
      </c>
      <c r="B40" s="300"/>
      <c r="C40" s="300"/>
      <c r="D40" s="300"/>
      <c r="E40" s="300"/>
      <c r="F40" s="301"/>
    </row>
    <row r="41" spans="1:6" ht="30.2" customHeight="1">
      <c r="A41" s="299" t="s">
        <v>152</v>
      </c>
      <c r="B41" s="300"/>
      <c r="C41" s="300"/>
      <c r="D41" s="300"/>
      <c r="E41" s="300"/>
      <c r="F41" s="301"/>
    </row>
    <row r="42" spans="1:6">
      <c r="A42" s="298"/>
      <c r="B42" s="298"/>
      <c r="C42" s="298"/>
      <c r="D42" s="298"/>
      <c r="E42" s="298"/>
    </row>
  </sheetData>
  <mergeCells count="6">
    <mergeCell ref="A42:E42"/>
    <mergeCell ref="A37:F37"/>
    <mergeCell ref="A38:F38"/>
    <mergeCell ref="A39:F39"/>
    <mergeCell ref="A40:F40"/>
    <mergeCell ref="A41:F41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scale="78" orientation="landscape" horizontalDpi="4294967292" verticalDpi="4294967292" r:id="rId1"/>
  <headerFooter alignWithMargins="0">
    <oddHeader>&amp;LSchweizerische Holzenergiestatistik EJ2023
&amp;C&amp;"Arial,Fett"&amp;12Witterungsfaktoren&amp;R&amp;"Arial,Standard"Tabelle AB</oddHeader>
    <oddFooter>&amp;R24.06.2024</oddFooter>
  </headerFooter>
  <customProperties>
    <customPr name="EpmWorksheetKeyString_GUID" r:id="rId2"/>
  </customPropertie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Tabelle14"/>
  <dimension ref="A1:G33"/>
  <sheetViews>
    <sheetView showWhiteSpace="0" view="pageLayout" topLeftCell="A4" zoomScale="85" zoomScaleNormal="75" zoomScalePageLayoutView="85" workbookViewId="0">
      <selection activeCell="I29" sqref="I29"/>
    </sheetView>
  </sheetViews>
  <sheetFormatPr baseColWidth="10" defaultColWidth="10.7109375" defaultRowHeight="12.75"/>
  <cols>
    <col min="1" max="1" width="10.7109375" style="90" customWidth="1"/>
    <col min="2" max="2" width="38" style="90" customWidth="1"/>
    <col min="3" max="3" width="9.7109375" style="90" customWidth="1"/>
    <col min="4" max="4" width="15.5703125" style="90" customWidth="1"/>
    <col min="5" max="5" width="11.85546875" style="90" customWidth="1"/>
    <col min="6" max="6" width="14.7109375" style="90" customWidth="1"/>
    <col min="7" max="7" width="7.5703125" style="90" customWidth="1"/>
    <col min="8" max="16384" width="10.7109375" style="90"/>
  </cols>
  <sheetData>
    <row r="1" spans="1:7" s="88" customFormat="1" ht="24">
      <c r="A1" s="80" t="s">
        <v>209</v>
      </c>
      <c r="B1" s="79" t="s">
        <v>35</v>
      </c>
      <c r="C1" s="80" t="s">
        <v>57</v>
      </c>
      <c r="D1" s="80" t="s">
        <v>104</v>
      </c>
      <c r="E1" s="80" t="s">
        <v>40</v>
      </c>
      <c r="F1" s="80" t="s">
        <v>103</v>
      </c>
      <c r="G1" s="198"/>
    </row>
    <row r="2" spans="1:7">
      <c r="A2" s="85" t="s">
        <v>60</v>
      </c>
      <c r="B2" s="81" t="s">
        <v>41</v>
      </c>
      <c r="C2" s="82"/>
      <c r="D2" s="82" t="s">
        <v>105</v>
      </c>
      <c r="E2" s="82"/>
      <c r="F2" s="82"/>
      <c r="G2" s="89"/>
    </row>
    <row r="3" spans="1:7">
      <c r="A3" s="86" t="s">
        <v>58</v>
      </c>
      <c r="B3" s="83" t="s">
        <v>42</v>
      </c>
      <c r="C3" s="84"/>
      <c r="D3" s="84" t="s">
        <v>105</v>
      </c>
      <c r="E3" s="84"/>
      <c r="F3" s="84"/>
      <c r="G3" s="89"/>
    </row>
    <row r="4" spans="1:7">
      <c r="A4" s="86" t="s">
        <v>61</v>
      </c>
      <c r="B4" s="83" t="s">
        <v>43</v>
      </c>
      <c r="C4" s="84"/>
      <c r="D4" s="84"/>
      <c r="E4" s="84" t="s">
        <v>105</v>
      </c>
      <c r="F4" s="84"/>
      <c r="G4" s="89"/>
    </row>
    <row r="5" spans="1:7">
      <c r="A5" s="87" t="s">
        <v>62</v>
      </c>
      <c r="B5" s="83" t="s">
        <v>44</v>
      </c>
      <c r="C5" s="84"/>
      <c r="D5" s="84"/>
      <c r="E5" s="84" t="s">
        <v>105</v>
      </c>
      <c r="F5" s="84"/>
      <c r="G5" s="89"/>
    </row>
    <row r="6" spans="1:7">
      <c r="A6" s="86" t="s">
        <v>63</v>
      </c>
      <c r="B6" s="83" t="s">
        <v>150</v>
      </c>
      <c r="C6" s="84"/>
      <c r="D6" s="84"/>
      <c r="E6" s="84" t="s">
        <v>105</v>
      </c>
      <c r="F6" s="84"/>
      <c r="G6" s="89"/>
    </row>
    <row r="7" spans="1:7">
      <c r="A7" s="86" t="s">
        <v>64</v>
      </c>
      <c r="B7" s="83" t="s">
        <v>45</v>
      </c>
      <c r="C7" s="84"/>
      <c r="D7" s="84"/>
      <c r="E7" s="84" t="s">
        <v>105</v>
      </c>
      <c r="F7" s="84"/>
      <c r="G7" s="89"/>
    </row>
    <row r="8" spans="1:7">
      <c r="A8" s="86" t="s">
        <v>65</v>
      </c>
      <c r="B8" s="83" t="s">
        <v>46</v>
      </c>
      <c r="C8" s="84"/>
      <c r="D8" s="84"/>
      <c r="E8" s="84" t="s">
        <v>105</v>
      </c>
      <c r="F8" s="84"/>
      <c r="G8" s="89"/>
    </row>
    <row r="9" spans="1:7">
      <c r="A9" s="87" t="s">
        <v>66</v>
      </c>
      <c r="B9" s="83" t="s">
        <v>47</v>
      </c>
      <c r="C9" s="84"/>
      <c r="D9" s="84"/>
      <c r="E9" s="84" t="s">
        <v>105</v>
      </c>
      <c r="F9" s="84"/>
      <c r="G9" s="89"/>
    </row>
    <row r="10" spans="1:7">
      <c r="A10" s="86" t="s">
        <v>77</v>
      </c>
      <c r="B10" s="83" t="s">
        <v>151</v>
      </c>
      <c r="C10" s="84"/>
      <c r="D10" s="84"/>
      <c r="E10" s="84" t="s">
        <v>105</v>
      </c>
      <c r="F10" s="84"/>
      <c r="G10" s="89"/>
    </row>
    <row r="11" spans="1:7">
      <c r="A11" s="86" t="s">
        <v>78</v>
      </c>
      <c r="B11" s="83" t="s">
        <v>80</v>
      </c>
      <c r="C11" s="84"/>
      <c r="D11" s="84"/>
      <c r="E11" s="84" t="s">
        <v>105</v>
      </c>
      <c r="F11" s="84"/>
      <c r="G11" s="89"/>
    </row>
    <row r="12" spans="1:7">
      <c r="A12" s="86" t="s">
        <v>76</v>
      </c>
      <c r="B12" s="83" t="s">
        <v>81</v>
      </c>
      <c r="C12" s="84"/>
      <c r="D12" s="84"/>
      <c r="E12" s="84" t="s">
        <v>105</v>
      </c>
      <c r="F12" s="84"/>
      <c r="G12" s="89"/>
    </row>
    <row r="13" spans="1:7">
      <c r="A13" s="87" t="s">
        <v>79</v>
      </c>
      <c r="B13" s="83" t="s">
        <v>82</v>
      </c>
      <c r="C13" s="84"/>
      <c r="D13" s="84"/>
      <c r="E13" s="84" t="s">
        <v>105</v>
      </c>
      <c r="F13" s="84"/>
      <c r="G13" s="89"/>
    </row>
    <row r="14" spans="1:7">
      <c r="A14" s="86" t="s">
        <v>0</v>
      </c>
      <c r="B14" s="83" t="s">
        <v>48</v>
      </c>
      <c r="C14" s="84"/>
      <c r="D14" s="84"/>
      <c r="E14" s="84" t="s">
        <v>105</v>
      </c>
      <c r="F14" s="84"/>
      <c r="G14" s="89"/>
    </row>
    <row r="15" spans="1:7">
      <c r="A15" s="86" t="s">
        <v>1</v>
      </c>
      <c r="B15" s="83" t="s">
        <v>49</v>
      </c>
      <c r="C15" s="84"/>
      <c r="D15" s="84"/>
      <c r="E15" s="84" t="s">
        <v>105</v>
      </c>
      <c r="F15" s="84"/>
      <c r="G15" s="89"/>
    </row>
    <row r="16" spans="1:7">
      <c r="A16" s="86" t="s">
        <v>2</v>
      </c>
      <c r="B16" s="83" t="s">
        <v>50</v>
      </c>
      <c r="C16" s="84"/>
      <c r="D16" s="84"/>
      <c r="E16" s="84" t="s">
        <v>105</v>
      </c>
      <c r="F16" s="84"/>
      <c r="G16" s="89"/>
    </row>
    <row r="17" spans="1:7">
      <c r="A17" s="87" t="s">
        <v>36</v>
      </c>
      <c r="B17" s="83" t="s">
        <v>51</v>
      </c>
      <c r="C17" s="84"/>
      <c r="D17" s="84"/>
      <c r="E17" s="84"/>
      <c r="F17" s="84" t="s">
        <v>105</v>
      </c>
      <c r="G17" s="89"/>
    </row>
    <row r="18" spans="1:7">
      <c r="A18" s="86" t="s">
        <v>114</v>
      </c>
      <c r="B18" s="83" t="s">
        <v>115</v>
      </c>
      <c r="C18" s="84"/>
      <c r="D18" s="84"/>
      <c r="E18" s="84"/>
      <c r="F18" s="84" t="s">
        <v>105</v>
      </c>
      <c r="G18" s="89"/>
    </row>
    <row r="19" spans="1:7">
      <c r="A19" s="86" t="s">
        <v>113</v>
      </c>
      <c r="B19" s="83" t="s">
        <v>112</v>
      </c>
      <c r="C19" s="84"/>
      <c r="D19" s="84"/>
      <c r="E19" s="84"/>
      <c r="F19" s="84" t="s">
        <v>106</v>
      </c>
      <c r="G19" s="89"/>
    </row>
    <row r="20" spans="1:7">
      <c r="A20" s="86" t="s">
        <v>3</v>
      </c>
      <c r="B20" s="83" t="s">
        <v>52</v>
      </c>
      <c r="C20" s="84"/>
      <c r="D20" s="84"/>
      <c r="E20" s="84"/>
      <c r="F20" s="84" t="s">
        <v>105</v>
      </c>
      <c r="G20" s="89"/>
    </row>
    <row r="21" spans="1:7">
      <c r="A21" s="86" t="s">
        <v>59</v>
      </c>
      <c r="B21" s="83" t="s">
        <v>53</v>
      </c>
      <c r="C21" s="84"/>
      <c r="D21" s="84"/>
      <c r="E21" s="84"/>
      <c r="F21" s="84" t="s">
        <v>105</v>
      </c>
      <c r="G21" s="89"/>
    </row>
    <row r="22" spans="1:7">
      <c r="A22" s="86" t="s">
        <v>4</v>
      </c>
      <c r="B22" s="83" t="s">
        <v>54</v>
      </c>
      <c r="C22" s="84"/>
      <c r="D22" s="84"/>
      <c r="E22" s="84"/>
      <c r="F22" s="84" t="s">
        <v>105</v>
      </c>
      <c r="G22" s="89"/>
    </row>
    <row r="23" spans="1:7">
      <c r="A23" s="87" t="s">
        <v>6</v>
      </c>
      <c r="B23" s="83" t="s">
        <v>55</v>
      </c>
      <c r="C23" s="84"/>
      <c r="D23" s="84"/>
      <c r="E23" s="84"/>
      <c r="F23" s="84" t="s">
        <v>210</v>
      </c>
      <c r="G23" s="89"/>
    </row>
    <row r="24" spans="1:7">
      <c r="A24" s="86" t="s">
        <v>5</v>
      </c>
      <c r="B24" s="83" t="s">
        <v>56</v>
      </c>
      <c r="C24" s="84" t="s">
        <v>105</v>
      </c>
      <c r="D24" s="84"/>
      <c r="E24" s="84"/>
      <c r="F24" s="84"/>
      <c r="G24" s="89"/>
    </row>
    <row r="25" spans="1:7">
      <c r="A25" s="91"/>
      <c r="B25" s="91"/>
      <c r="C25" s="91"/>
      <c r="D25" s="91"/>
      <c r="E25" s="91"/>
      <c r="F25" s="91"/>
    </row>
    <row r="26" spans="1:7" ht="42.95" customHeight="1">
      <c r="A26" s="92" t="s">
        <v>111</v>
      </c>
      <c r="B26" s="302" t="s">
        <v>220</v>
      </c>
      <c r="C26" s="302"/>
      <c r="D26" s="302"/>
      <c r="E26" s="302"/>
      <c r="F26" s="302"/>
    </row>
    <row r="27" spans="1:7" ht="44.25" customHeight="1">
      <c r="A27" s="92" t="s">
        <v>116</v>
      </c>
      <c r="B27" s="302" t="s">
        <v>107</v>
      </c>
      <c r="C27" s="302"/>
      <c r="D27" s="302"/>
      <c r="E27" s="302"/>
      <c r="F27" s="302"/>
    </row>
    <row r="28" spans="1:7">
      <c r="A28" s="298"/>
      <c r="B28" s="298"/>
      <c r="C28" s="298"/>
      <c r="D28" s="298"/>
      <c r="E28" s="298"/>
      <c r="F28" s="298"/>
    </row>
    <row r="29" spans="1:7">
      <c r="A29" s="298" t="s">
        <v>109</v>
      </c>
      <c r="B29" s="303"/>
      <c r="C29" s="303"/>
      <c r="D29" s="303"/>
      <c r="E29" s="303"/>
      <c r="F29" s="303"/>
    </row>
    <row r="30" spans="1:7">
      <c r="A30" s="298" t="s">
        <v>320</v>
      </c>
      <c r="B30" s="303"/>
      <c r="C30" s="303"/>
      <c r="D30" s="303"/>
      <c r="E30" s="303"/>
      <c r="F30" s="303"/>
    </row>
    <row r="31" spans="1:7">
      <c r="A31" s="298" t="s">
        <v>108</v>
      </c>
      <c r="B31" s="303"/>
      <c r="C31" s="303"/>
      <c r="D31" s="303"/>
      <c r="E31" s="303"/>
      <c r="F31" s="303"/>
    </row>
    <row r="32" spans="1:7">
      <c r="A32" s="298" t="s">
        <v>110</v>
      </c>
      <c r="B32" s="298"/>
      <c r="C32" s="298"/>
      <c r="D32" s="298"/>
      <c r="E32" s="298"/>
      <c r="F32" s="298"/>
    </row>
    <row r="33" spans="1:6">
      <c r="A33" s="298"/>
      <c r="B33" s="298"/>
      <c r="C33" s="298"/>
      <c r="D33" s="298"/>
      <c r="E33" s="298"/>
      <c r="F33" s="298"/>
    </row>
  </sheetData>
  <mergeCells count="8">
    <mergeCell ref="A32:F32"/>
    <mergeCell ref="A33:F33"/>
    <mergeCell ref="B26:F26"/>
    <mergeCell ref="B27:F27"/>
    <mergeCell ref="A28:F28"/>
    <mergeCell ref="A29:F29"/>
    <mergeCell ref="A30:F30"/>
    <mergeCell ref="A31:F31"/>
  </mergeCells>
  <printOptions horizontalCentered="1" verticalCentered="1"/>
  <pageMargins left="0.59055118110236227" right="0.59055118110236227" top="0.94488188976377963" bottom="0.47244094488188981" header="0.51181102362204722" footer="0.43307086614173229"/>
  <pageSetup paperSize="9" orientation="landscape" horizontalDpi="4294967292" verticalDpi="4294967292" r:id="rId1"/>
  <headerFooter scaleWithDoc="0" alignWithMargins="0">
    <oddHeader>&amp;LSchweizerische Holzenergiestatistik EJ2023
&amp;C&amp;"Arial,Fett"&amp;12Zuordnung zu BFE-Verbrauchergruppen&amp;R&amp;"Arial,Standard"Tabelle AC</oddHeader>
    <oddFooter>&amp;R28.06.2024</oddFooter>
  </headerFooter>
  <customProperties>
    <customPr name="EpmWorksheetKeyString_GU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12"/>
  <dimension ref="B2:D24"/>
  <sheetViews>
    <sheetView showGridLines="0" view="pageLayout" zoomScaleNormal="100" workbookViewId="0">
      <selection activeCell="F11" sqref="F11"/>
    </sheetView>
  </sheetViews>
  <sheetFormatPr baseColWidth="10" defaultRowHeight="12.75"/>
  <cols>
    <col min="1" max="1" width="3.140625" customWidth="1"/>
    <col min="2" max="2" width="11.28515625" bestFit="1" customWidth="1"/>
    <col min="3" max="3" width="78.140625" bestFit="1" customWidth="1"/>
    <col min="4" max="4" width="8.140625" customWidth="1"/>
  </cols>
  <sheetData>
    <row r="2" spans="2:4">
      <c r="B2" s="116" t="s">
        <v>263</v>
      </c>
      <c r="C2" s="117" t="s">
        <v>264</v>
      </c>
      <c r="D2" s="118" t="s">
        <v>260</v>
      </c>
    </row>
    <row r="3" spans="2:4" s="171" customFormat="1" ht="18.75" customHeight="1">
      <c r="B3" s="179" t="s">
        <v>239</v>
      </c>
      <c r="C3" s="172" t="s">
        <v>240</v>
      </c>
      <c r="D3" s="173" t="s">
        <v>241</v>
      </c>
    </row>
    <row r="4" spans="2:4" s="171" customFormat="1" ht="18.75" customHeight="1">
      <c r="B4" s="174" t="s">
        <v>265</v>
      </c>
      <c r="C4" s="174" t="s">
        <v>242</v>
      </c>
      <c r="D4" s="175" t="s">
        <v>243</v>
      </c>
    </row>
    <row r="5" spans="2:4" s="171" customFormat="1" ht="18.75" customHeight="1">
      <c r="B5" s="176" t="s">
        <v>266</v>
      </c>
      <c r="C5" s="177" t="s">
        <v>244</v>
      </c>
      <c r="D5" s="175" t="s">
        <v>257</v>
      </c>
    </row>
    <row r="6" spans="2:4" s="171" customFormat="1" ht="18.75" customHeight="1">
      <c r="B6" s="176" t="s">
        <v>267</v>
      </c>
      <c r="C6" s="177" t="s">
        <v>245</v>
      </c>
      <c r="D6" s="175" t="s">
        <v>246</v>
      </c>
    </row>
    <row r="7" spans="2:4" s="171" customFormat="1" ht="18.75" customHeight="1">
      <c r="B7" s="176" t="s">
        <v>268</v>
      </c>
      <c r="C7" s="177" t="s">
        <v>247</v>
      </c>
      <c r="D7" s="175" t="s">
        <v>248</v>
      </c>
    </row>
    <row r="8" spans="2:4" s="171" customFormat="1" ht="18.75" customHeight="1">
      <c r="B8" s="176" t="s">
        <v>269</v>
      </c>
      <c r="C8" s="177" t="s">
        <v>249</v>
      </c>
      <c r="D8" s="175" t="s">
        <v>248</v>
      </c>
    </row>
    <row r="9" spans="2:4" s="171" customFormat="1" ht="18.75" customHeight="1">
      <c r="B9" s="176" t="s">
        <v>270</v>
      </c>
      <c r="C9" s="177" t="s">
        <v>250</v>
      </c>
      <c r="D9" s="175" t="s">
        <v>248</v>
      </c>
    </row>
    <row r="10" spans="2:4" s="171" customFormat="1" ht="18.75" customHeight="1">
      <c r="B10" s="176" t="s">
        <v>271</v>
      </c>
      <c r="C10" s="177" t="s">
        <v>251</v>
      </c>
      <c r="D10" s="175" t="s">
        <v>248</v>
      </c>
    </row>
    <row r="11" spans="2:4" s="171" customFormat="1" ht="18.75" customHeight="1">
      <c r="B11" s="176" t="s">
        <v>272</v>
      </c>
      <c r="C11" s="177" t="s">
        <v>285</v>
      </c>
      <c r="D11" s="175" t="s">
        <v>252</v>
      </c>
    </row>
    <row r="12" spans="2:4" s="171" customFormat="1" ht="18.75" customHeight="1">
      <c r="B12" s="176" t="s">
        <v>273</v>
      </c>
      <c r="C12" s="177" t="s">
        <v>253</v>
      </c>
      <c r="D12" s="175" t="s">
        <v>257</v>
      </c>
    </row>
    <row r="13" spans="2:4" s="171" customFormat="1" ht="18.75" customHeight="1">
      <c r="B13" s="176" t="s">
        <v>274</v>
      </c>
      <c r="C13" s="177" t="s">
        <v>288</v>
      </c>
      <c r="D13" s="175" t="s">
        <v>252</v>
      </c>
    </row>
    <row r="14" spans="2:4" s="171" customFormat="1" ht="18.75" customHeight="1">
      <c r="B14" s="176" t="s">
        <v>275</v>
      </c>
      <c r="C14" s="177" t="s">
        <v>254</v>
      </c>
      <c r="D14" s="175" t="s">
        <v>252</v>
      </c>
    </row>
    <row r="15" spans="2:4" s="171" customFormat="1" ht="18.75" customHeight="1">
      <c r="B15" s="176" t="s">
        <v>276</v>
      </c>
      <c r="C15" s="232" t="s">
        <v>316</v>
      </c>
      <c r="D15" s="175" t="s">
        <v>252</v>
      </c>
    </row>
    <row r="16" spans="2:4" s="171" customFormat="1" ht="18.75" customHeight="1">
      <c r="B16" s="176" t="s">
        <v>277</v>
      </c>
      <c r="C16" s="232" t="s">
        <v>314</v>
      </c>
      <c r="D16" s="175" t="s">
        <v>252</v>
      </c>
    </row>
    <row r="17" spans="2:4" s="171" customFormat="1" ht="18.75" customHeight="1">
      <c r="B17" s="176" t="s">
        <v>278</v>
      </c>
      <c r="C17" s="232" t="s">
        <v>315</v>
      </c>
      <c r="D17" s="175" t="s">
        <v>252</v>
      </c>
    </row>
    <row r="18" spans="2:4" s="171" customFormat="1" ht="18.75" customHeight="1">
      <c r="B18" s="176" t="s">
        <v>279</v>
      </c>
      <c r="C18" s="177" t="s">
        <v>255</v>
      </c>
      <c r="D18" s="175" t="s">
        <v>289</v>
      </c>
    </row>
    <row r="19" spans="2:4" s="171" customFormat="1" ht="18.75" customHeight="1">
      <c r="B19" s="176" t="s">
        <v>280</v>
      </c>
      <c r="C19" s="177" t="s">
        <v>256</v>
      </c>
      <c r="D19" s="175" t="s">
        <v>258</v>
      </c>
    </row>
    <row r="20" spans="2:4" s="171" customFormat="1" ht="18.75" customHeight="1">
      <c r="B20" s="176" t="s">
        <v>281</v>
      </c>
      <c r="C20" s="177" t="s">
        <v>286</v>
      </c>
      <c r="D20" s="175" t="s">
        <v>259</v>
      </c>
    </row>
    <row r="21" spans="2:4" ht="18.75" customHeight="1">
      <c r="B21" s="178"/>
      <c r="C21" s="177" t="s">
        <v>261</v>
      </c>
      <c r="D21" s="175"/>
    </row>
    <row r="22" spans="2:4" ht="18.75" customHeight="1">
      <c r="B22" s="178"/>
      <c r="C22" s="177" t="s">
        <v>262</v>
      </c>
      <c r="D22" s="175"/>
    </row>
    <row r="24" spans="2:4">
      <c r="B24" t="s">
        <v>287</v>
      </c>
    </row>
  </sheetData>
  <hyperlinks>
    <hyperlink ref="B3:C3" location="A!A1" tooltip="Tabelle A; Anlagenbestand" display="Tabelle A" xr:uid="{00000000-0004-0000-0100-000000000000}"/>
    <hyperlink ref="B4:C4" location="B!A1" tooltip="Tabelle B; Installierte Feuerungsleistung" display="Tabelle B   " xr:uid="{00000000-0004-0000-0100-000001000000}"/>
    <hyperlink ref="C21" location="Klimafaktoren!A1" tooltip="Witterungskorrekurfaktoren" display="Witterungskorrekurfaktoren" xr:uid="{00000000-0004-0000-0100-000002000000}"/>
    <hyperlink ref="C22" location="'NOGA-BFE Zuordnung'!A1" tooltip="NOGA-BFE Zuordnung" display="NOGA-BFE Zuordnung" xr:uid="{00000000-0004-0000-0100-000003000000}"/>
    <hyperlink ref="C12" location="J!A1" tooltip="Brennstoffumsatz/-input, effektive Jahreswerte" display="Brennstoffumsatz/-input, effektive Jahreswerte" xr:uid="{00000000-0004-0000-0100-000004000000}"/>
    <hyperlink ref="B12:C12" location="J!A1" tooltip="Tabelle J; Brennstoffumsatz/-input, effektive Jahreswerte" display="Tabelle J" xr:uid="{00000000-0004-0000-0100-000005000000}"/>
    <hyperlink ref="B11:C11" location="I!A1" tooltip="Tabelle I; Verbrauchsentwicklung, witterungsbereinigt, nach Verbrauchergruppen" display="Tabelle I" xr:uid="{00000000-0004-0000-0100-000006000000}"/>
    <hyperlink ref="B10:C10" location="H!A1" tooltip="Tabelle H; Nutzenergie elektrisch, witterungsbereinigt" display="Tabelle H" xr:uid="{00000000-0004-0000-0100-000007000000}"/>
    <hyperlink ref="B9:C9" location="G!A1" tooltip="Tabelle G; Nutzenergie thermisch, witterungsbereinigt" display="Tabelle G" xr:uid="{00000000-0004-0000-0100-000008000000}"/>
    <hyperlink ref="B8:C8" location="F!A1" tooltip="Tabelle F; Nutzenergie total, witterungsbereinigt" display="Tabelle F" xr:uid="{00000000-0004-0000-0100-000009000000}"/>
    <hyperlink ref="B7:C7" location="E!A1" tooltip="Tabelle E; Endenergie, witterungsbereinigt" display="Tabelle E" xr:uid="{00000000-0004-0000-0100-00000A000000}"/>
    <hyperlink ref="B6:C6" location="D!A1" tooltip="Tabelle D; Brennstoffumsatz/-input, Masse, witterungsbereinigt" display="Tabelle D" xr:uid="{00000000-0004-0000-0100-00000B000000}"/>
    <hyperlink ref="B5:C5" location="'C'!A1" tooltip="Tabelle C; Brennstoffumsatz/-input, Volumen, witterungsbereinigt" display="Tabelle C" xr:uid="{00000000-0004-0000-0100-00000C000000}"/>
    <hyperlink ref="B13:C13" location="K!A1" tooltip="Tabelle K; Bruttoverbrauch Holz, effektive Jahreswerte" display="Tabelle K" xr:uid="{00000000-0004-0000-0100-00000D000000}"/>
    <hyperlink ref="B14:C14" location="L!A1" tooltip="Tabelle L; Nutzenergie total, effektive Jahreswerte" display="Tabelle L" xr:uid="{00000000-0004-0000-0100-00000E000000}"/>
    <hyperlink ref="B15:C15" location="M!A1" tooltip="Tabelle M; Verbrauchsentwicklung, effektive Jahreswerte, nach Verbrauchergruppen" display="Tabelle M" xr:uid="{00000000-0004-0000-0100-00000F000000}"/>
    <hyperlink ref="B16:C16" location="N!A1" tooltip="Tabelle N; Bruttoverbrauch Holz nach Verbrauchergruppen, effektive Jahreswerte" display="Tabelle N" xr:uid="{00000000-0004-0000-0100-000010000000}"/>
    <hyperlink ref="B17:C17" location="O!A1" tooltip="Tabelle O; Umwandlungsverluste und Nutzenergie, effektive Jahreswerte" display="Tabelle O" xr:uid="{00000000-0004-0000-0100-000011000000}"/>
    <hyperlink ref="B18:C18" location="P!A1" tooltip="Tabelle P; Automatische Holzfeuerungen nach Kantonen; Anzahl, Leistung" display="Tabelle P" xr:uid="{00000000-0004-0000-0100-000012000000}"/>
    <hyperlink ref="B19:C19" location="Q!A1" tooltip="Tabelle Q; Automatische Holzfeuerungen nach Kantonen; Holzumsatz, Endenergie" display="Tabelle Q" xr:uid="{00000000-0004-0000-0100-000013000000}"/>
    <hyperlink ref="B20:C20" location="'R'!A1" tooltip="Tabelle R; Brennstoffumsatz je Sortiment, effektive Jahreswerte und witterungsbereinigt" display="Tabelle R" xr:uid="{00000000-0004-0000-0100-000014000000}"/>
  </hyperlinks>
  <pageMargins left="0.7" right="0.7" top="0.78740157499999996" bottom="0.78740157499999996" header="0.3" footer="0.3"/>
  <pageSetup paperSize="9" orientation="landscape" horizontalDpi="200" verticalDpi="200" r:id="rId1"/>
  <headerFooter>
    <oddHeader>&amp;LSchweizerische Holzenergiestatistik EJ2023</oddHeader>
    <oddFooter>&amp;R28.06.2024</oddFooter>
  </headerFooter>
  <customProperties>
    <customPr name="EpmWorksheetKeyString_GU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1">
    <pageSetUpPr fitToPage="1"/>
  </sheetPr>
  <dimension ref="A1:AJ36"/>
  <sheetViews>
    <sheetView view="pageLayout" topLeftCell="A10" zoomScale="85" zoomScaleNormal="80" zoomScalePageLayoutView="85" workbookViewId="0">
      <selection activeCell="B31" sqref="B31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9.140625" style="17" bestFit="1" customWidth="1"/>
    <col min="4" max="7" width="8.28515625" style="17" hidden="1" customWidth="1"/>
    <col min="8" max="8" width="9.140625" style="17" customWidth="1"/>
    <col min="9" max="12" width="8.28515625" style="17" hidden="1" customWidth="1"/>
    <col min="13" max="13" width="9.140625" style="17" bestFit="1" customWidth="1"/>
    <col min="14" max="17" width="9.140625" style="17" hidden="1" customWidth="1"/>
    <col min="18" max="36" width="9.140625" style="17" bestFit="1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45639</v>
      </c>
      <c r="D2" s="34">
        <v>48790</v>
      </c>
      <c r="E2" s="34">
        <v>50990</v>
      </c>
      <c r="F2" s="34">
        <v>52252</v>
      </c>
      <c r="G2" s="34">
        <v>52831</v>
      </c>
      <c r="H2" s="34">
        <v>52880</v>
      </c>
      <c r="I2" s="34">
        <v>51255</v>
      </c>
      <c r="J2" s="34">
        <v>49130</v>
      </c>
      <c r="K2" s="34">
        <v>46567</v>
      </c>
      <c r="L2" s="34">
        <v>44091</v>
      </c>
      <c r="M2" s="34">
        <v>41428</v>
      </c>
      <c r="N2" s="34">
        <v>40034</v>
      </c>
      <c r="O2" s="34">
        <v>39192</v>
      </c>
      <c r="P2" s="34">
        <v>37588</v>
      </c>
      <c r="Q2" s="34">
        <v>36023</v>
      </c>
      <c r="R2" s="34">
        <v>34834</v>
      </c>
      <c r="S2" s="34">
        <v>33676</v>
      </c>
      <c r="T2" s="34">
        <v>32734</v>
      </c>
      <c r="U2" s="34">
        <v>30294</v>
      </c>
      <c r="V2" s="34">
        <v>27896</v>
      </c>
      <c r="W2" s="34">
        <v>22865</v>
      </c>
      <c r="X2" s="34">
        <v>19656</v>
      </c>
      <c r="Y2" s="34">
        <v>17223</v>
      </c>
      <c r="Z2" s="34">
        <v>15633</v>
      </c>
      <c r="AA2" s="34">
        <v>14585</v>
      </c>
      <c r="AB2" s="34">
        <v>13944</v>
      </c>
      <c r="AC2" s="34">
        <v>14011</v>
      </c>
      <c r="AD2" s="34">
        <v>14061</v>
      </c>
      <c r="AE2" s="34">
        <v>14101</v>
      </c>
      <c r="AF2" s="34">
        <v>13873</v>
      </c>
      <c r="AG2" s="34">
        <v>13781</v>
      </c>
      <c r="AH2" s="34">
        <v>12035</v>
      </c>
      <c r="AI2" s="34">
        <v>10092</v>
      </c>
      <c r="AJ2" s="34">
        <v>9435</v>
      </c>
    </row>
    <row r="3" spans="1:36" ht="14.1" customHeight="1">
      <c r="A3" s="19">
        <v>2</v>
      </c>
      <c r="B3" s="20" t="s">
        <v>10</v>
      </c>
      <c r="C3" s="21">
        <v>34694</v>
      </c>
      <c r="D3" s="22">
        <v>43118</v>
      </c>
      <c r="E3" s="22">
        <v>51093</v>
      </c>
      <c r="F3" s="22">
        <v>58071</v>
      </c>
      <c r="G3" s="22">
        <v>64434</v>
      </c>
      <c r="H3" s="22">
        <v>71102</v>
      </c>
      <c r="I3" s="22">
        <v>79235</v>
      </c>
      <c r="J3" s="22">
        <v>87321</v>
      </c>
      <c r="K3" s="22">
        <v>95396</v>
      </c>
      <c r="L3" s="22">
        <v>102078</v>
      </c>
      <c r="M3" s="22">
        <v>108247</v>
      </c>
      <c r="N3" s="22">
        <v>113415</v>
      </c>
      <c r="O3" s="22">
        <v>118336</v>
      </c>
      <c r="P3" s="22">
        <v>122689</v>
      </c>
      <c r="Q3" s="22">
        <v>127001</v>
      </c>
      <c r="R3" s="22">
        <v>131328</v>
      </c>
      <c r="S3" s="22">
        <v>135675</v>
      </c>
      <c r="T3" s="22">
        <v>138989</v>
      </c>
      <c r="U3" s="22">
        <v>142610</v>
      </c>
      <c r="V3" s="22">
        <v>144670</v>
      </c>
      <c r="W3" s="22">
        <v>140176</v>
      </c>
      <c r="X3" s="22">
        <v>137494</v>
      </c>
      <c r="Y3" s="22">
        <v>135261</v>
      </c>
      <c r="Z3" s="22">
        <v>134025</v>
      </c>
      <c r="AA3" s="22">
        <v>131415</v>
      </c>
      <c r="AB3" s="22">
        <v>126628</v>
      </c>
      <c r="AC3" s="22">
        <v>120339</v>
      </c>
      <c r="AD3" s="22">
        <v>113988</v>
      </c>
      <c r="AE3" s="22">
        <v>107534</v>
      </c>
      <c r="AF3" s="22">
        <v>102158</v>
      </c>
      <c r="AG3" s="22">
        <v>97044</v>
      </c>
      <c r="AH3" s="22">
        <v>92577</v>
      </c>
      <c r="AI3" s="22">
        <v>88389</v>
      </c>
      <c r="AJ3" s="22">
        <v>84193</v>
      </c>
    </row>
    <row r="4" spans="1:36" ht="14.1" customHeight="1">
      <c r="A4" s="19">
        <v>3</v>
      </c>
      <c r="B4" s="20" t="s">
        <v>11</v>
      </c>
      <c r="C4" s="21">
        <v>76838</v>
      </c>
      <c r="D4" s="22">
        <v>85376</v>
      </c>
      <c r="E4" s="22">
        <v>93376</v>
      </c>
      <c r="F4" s="22">
        <v>99473</v>
      </c>
      <c r="G4" s="22">
        <v>107542</v>
      </c>
      <c r="H4" s="22">
        <v>115375</v>
      </c>
      <c r="I4" s="22">
        <v>122632</v>
      </c>
      <c r="J4" s="22">
        <v>131660</v>
      </c>
      <c r="K4" s="22">
        <v>141491</v>
      </c>
      <c r="L4" s="22">
        <v>148418</v>
      </c>
      <c r="M4" s="22">
        <v>151844</v>
      </c>
      <c r="N4" s="22">
        <v>159363</v>
      </c>
      <c r="O4" s="22">
        <v>166173</v>
      </c>
      <c r="P4" s="22">
        <v>174510</v>
      </c>
      <c r="Q4" s="22">
        <v>182198</v>
      </c>
      <c r="R4" s="22">
        <v>192220</v>
      </c>
      <c r="S4" s="22">
        <v>202656</v>
      </c>
      <c r="T4" s="22">
        <v>211192</v>
      </c>
      <c r="U4" s="22">
        <v>219299</v>
      </c>
      <c r="V4" s="22">
        <v>224234</v>
      </c>
      <c r="W4" s="22">
        <v>224443</v>
      </c>
      <c r="X4" s="22">
        <v>225104</v>
      </c>
      <c r="Y4" s="22">
        <v>226303</v>
      </c>
      <c r="Z4" s="22">
        <v>229405</v>
      </c>
      <c r="AA4" s="22">
        <v>229162</v>
      </c>
      <c r="AB4" s="22">
        <v>228642</v>
      </c>
      <c r="AC4" s="22">
        <v>228354</v>
      </c>
      <c r="AD4" s="22">
        <v>226056</v>
      </c>
      <c r="AE4" s="22">
        <v>221846</v>
      </c>
      <c r="AF4" s="22">
        <v>215677</v>
      </c>
      <c r="AG4" s="22">
        <v>211438</v>
      </c>
      <c r="AH4" s="22">
        <v>203483</v>
      </c>
      <c r="AI4" s="22">
        <v>196865</v>
      </c>
      <c r="AJ4" s="22">
        <v>188894</v>
      </c>
    </row>
    <row r="5" spans="1:36" ht="14.1" customHeight="1">
      <c r="A5" s="19" t="s">
        <v>68</v>
      </c>
      <c r="B5" s="20" t="s">
        <v>12</v>
      </c>
      <c r="C5" s="21">
        <v>119734</v>
      </c>
      <c r="D5" s="22">
        <v>118911</v>
      </c>
      <c r="E5" s="22">
        <v>117763</v>
      </c>
      <c r="F5" s="22">
        <v>116790</v>
      </c>
      <c r="G5" s="22">
        <v>115124</v>
      </c>
      <c r="H5" s="22">
        <v>112684</v>
      </c>
      <c r="I5" s="22">
        <v>111015</v>
      </c>
      <c r="J5" s="22">
        <v>106309</v>
      </c>
      <c r="K5" s="22">
        <v>97305</v>
      </c>
      <c r="L5" s="22">
        <v>88577</v>
      </c>
      <c r="M5" s="22">
        <v>79643</v>
      </c>
      <c r="N5" s="22">
        <v>71226</v>
      </c>
      <c r="O5" s="22">
        <v>63074</v>
      </c>
      <c r="P5" s="22">
        <v>57919</v>
      </c>
      <c r="Q5" s="22">
        <v>53327</v>
      </c>
      <c r="R5" s="22">
        <v>48786</v>
      </c>
      <c r="S5" s="22">
        <v>42372</v>
      </c>
      <c r="T5" s="22">
        <v>35829</v>
      </c>
      <c r="U5" s="22">
        <v>28717</v>
      </c>
      <c r="V5" s="22">
        <v>22841</v>
      </c>
      <c r="W5" s="22">
        <v>17465</v>
      </c>
      <c r="X5" s="22">
        <v>15568</v>
      </c>
      <c r="Y5" s="22">
        <v>13976</v>
      </c>
      <c r="Z5" s="22">
        <v>12289</v>
      </c>
      <c r="AA5" s="22">
        <v>10581</v>
      </c>
      <c r="AB5" s="22">
        <v>9094</v>
      </c>
      <c r="AC5" s="22">
        <v>7818</v>
      </c>
      <c r="AD5" s="22">
        <v>6339</v>
      </c>
      <c r="AE5" s="22">
        <v>6192</v>
      </c>
      <c r="AF5" s="22">
        <v>6102</v>
      </c>
      <c r="AG5" s="22">
        <v>5683</v>
      </c>
      <c r="AH5" s="22">
        <v>5657</v>
      </c>
      <c r="AI5" s="22">
        <v>6075</v>
      </c>
      <c r="AJ5" s="22">
        <v>6346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120</v>
      </c>
      <c r="L6" s="22">
        <v>200</v>
      </c>
      <c r="M6" s="22">
        <v>368</v>
      </c>
      <c r="N6" s="22">
        <v>636</v>
      </c>
      <c r="O6" s="22">
        <v>1128</v>
      </c>
      <c r="P6" s="22">
        <v>1558</v>
      </c>
      <c r="Q6" s="22">
        <v>2120</v>
      </c>
      <c r="R6" s="22">
        <v>2829</v>
      </c>
      <c r="S6" s="22">
        <v>3943</v>
      </c>
      <c r="T6" s="22">
        <v>4856</v>
      </c>
      <c r="U6" s="22">
        <v>5805</v>
      </c>
      <c r="V6" s="22">
        <v>6605</v>
      </c>
      <c r="W6" s="22">
        <v>7361</v>
      </c>
      <c r="X6" s="22">
        <v>8080</v>
      </c>
      <c r="Y6" s="22">
        <v>8799</v>
      </c>
      <c r="Z6" s="22">
        <v>9398</v>
      </c>
      <c r="AA6" s="22">
        <v>9943</v>
      </c>
      <c r="AB6" s="22">
        <v>10397</v>
      </c>
      <c r="AC6" s="22">
        <v>10732</v>
      </c>
      <c r="AD6" s="22">
        <v>10901</v>
      </c>
      <c r="AE6" s="22">
        <v>11143</v>
      </c>
      <c r="AF6" s="22">
        <v>10986</v>
      </c>
      <c r="AG6" s="22">
        <v>11037</v>
      </c>
      <c r="AH6" s="22">
        <v>10716</v>
      </c>
      <c r="AI6" s="22">
        <v>10660</v>
      </c>
      <c r="AJ6" s="22">
        <v>10606</v>
      </c>
    </row>
    <row r="7" spans="1:36" ht="14.1" customHeight="1">
      <c r="A7" s="19">
        <v>5</v>
      </c>
      <c r="B7" s="20" t="s">
        <v>13</v>
      </c>
      <c r="C7" s="21">
        <v>125363</v>
      </c>
      <c r="D7" s="22">
        <v>125007</v>
      </c>
      <c r="E7" s="22">
        <v>124612</v>
      </c>
      <c r="F7" s="22">
        <v>124236</v>
      </c>
      <c r="G7" s="22">
        <v>123828</v>
      </c>
      <c r="H7" s="22">
        <v>124222</v>
      </c>
      <c r="I7" s="22">
        <v>124296</v>
      </c>
      <c r="J7" s="22">
        <v>124372</v>
      </c>
      <c r="K7" s="22">
        <v>124150</v>
      </c>
      <c r="L7" s="22">
        <v>125161</v>
      </c>
      <c r="M7" s="22">
        <v>125439</v>
      </c>
      <c r="N7" s="22">
        <v>125439</v>
      </c>
      <c r="O7" s="22">
        <v>124992</v>
      </c>
      <c r="P7" s="22">
        <v>123992</v>
      </c>
      <c r="Q7" s="22">
        <v>122522</v>
      </c>
      <c r="R7" s="22">
        <v>120751</v>
      </c>
      <c r="S7" s="22">
        <v>118845</v>
      </c>
      <c r="T7" s="22">
        <v>116271</v>
      </c>
      <c r="U7" s="22">
        <v>115105</v>
      </c>
      <c r="V7" s="22">
        <v>113791</v>
      </c>
      <c r="W7" s="22">
        <v>113147</v>
      </c>
      <c r="X7" s="22">
        <v>113067</v>
      </c>
      <c r="Y7" s="22">
        <v>113921</v>
      </c>
      <c r="Z7" s="22">
        <v>115116</v>
      </c>
      <c r="AA7" s="22">
        <v>116434</v>
      </c>
      <c r="AB7" s="22">
        <v>116852</v>
      </c>
      <c r="AC7" s="22">
        <v>117977</v>
      </c>
      <c r="AD7" s="22">
        <v>118606</v>
      </c>
      <c r="AE7" s="22">
        <v>119318</v>
      </c>
      <c r="AF7" s="22">
        <v>119749</v>
      </c>
      <c r="AG7" s="22">
        <v>120376</v>
      </c>
      <c r="AH7" s="22">
        <v>120938</v>
      </c>
      <c r="AI7" s="22">
        <v>121394</v>
      </c>
      <c r="AJ7" s="22">
        <v>122822</v>
      </c>
    </row>
    <row r="8" spans="1:36" ht="14.1" customHeight="1">
      <c r="A8" s="19">
        <v>6</v>
      </c>
      <c r="B8" s="20" t="s">
        <v>14</v>
      </c>
      <c r="C8" s="21">
        <v>135257</v>
      </c>
      <c r="D8" s="22">
        <v>133925</v>
      </c>
      <c r="E8" s="22">
        <v>131247</v>
      </c>
      <c r="F8" s="22">
        <v>127714</v>
      </c>
      <c r="G8" s="22">
        <v>124476</v>
      </c>
      <c r="H8" s="22">
        <v>120280</v>
      </c>
      <c r="I8" s="22">
        <v>116255</v>
      </c>
      <c r="J8" s="22">
        <v>109114</v>
      </c>
      <c r="K8" s="22">
        <v>101421</v>
      </c>
      <c r="L8" s="22">
        <v>94157</v>
      </c>
      <c r="M8" s="22">
        <v>88580</v>
      </c>
      <c r="N8" s="22">
        <v>85240</v>
      </c>
      <c r="O8" s="22">
        <v>81805</v>
      </c>
      <c r="P8" s="22">
        <v>78365</v>
      </c>
      <c r="Q8" s="22">
        <v>74471</v>
      </c>
      <c r="R8" s="22">
        <v>71531</v>
      </c>
      <c r="S8" s="22">
        <v>64551</v>
      </c>
      <c r="T8" s="22">
        <v>58161</v>
      </c>
      <c r="U8" s="22">
        <v>52332</v>
      </c>
      <c r="V8" s="22">
        <v>45005</v>
      </c>
      <c r="W8" s="22">
        <v>37346</v>
      </c>
      <c r="X8" s="22">
        <v>34017</v>
      </c>
      <c r="Y8" s="22">
        <v>31466</v>
      </c>
      <c r="Z8" s="22">
        <v>29250</v>
      </c>
      <c r="AA8" s="22">
        <v>26919</v>
      </c>
      <c r="AB8" s="22">
        <v>25085</v>
      </c>
      <c r="AC8" s="22">
        <v>23439</v>
      </c>
      <c r="AD8" s="22">
        <v>22138</v>
      </c>
      <c r="AE8" s="22">
        <v>21077</v>
      </c>
      <c r="AF8" s="22">
        <v>20254</v>
      </c>
      <c r="AG8" s="22">
        <v>19450</v>
      </c>
      <c r="AH8" s="22">
        <v>18609</v>
      </c>
      <c r="AI8" s="22">
        <v>18115</v>
      </c>
      <c r="AJ8" s="22">
        <v>17437</v>
      </c>
    </row>
    <row r="9" spans="1:36" ht="14.1" customHeight="1">
      <c r="A9" s="19">
        <v>7</v>
      </c>
      <c r="B9" s="20" t="s">
        <v>15</v>
      </c>
      <c r="C9" s="21">
        <v>48591</v>
      </c>
      <c r="D9" s="22">
        <v>47594</v>
      </c>
      <c r="E9" s="22">
        <v>46405</v>
      </c>
      <c r="F9" s="22">
        <v>45227</v>
      </c>
      <c r="G9" s="22">
        <v>43965</v>
      </c>
      <c r="H9" s="22">
        <v>42454</v>
      </c>
      <c r="I9" s="22">
        <v>40919</v>
      </c>
      <c r="J9" s="22">
        <v>39346</v>
      </c>
      <c r="K9" s="22">
        <v>37701</v>
      </c>
      <c r="L9" s="22">
        <v>36068</v>
      </c>
      <c r="M9" s="22">
        <v>34391</v>
      </c>
      <c r="N9" s="22">
        <v>32777</v>
      </c>
      <c r="O9" s="22">
        <v>31053</v>
      </c>
      <c r="P9" s="22">
        <v>29351</v>
      </c>
      <c r="Q9" s="22">
        <v>27667</v>
      </c>
      <c r="R9" s="22">
        <v>25998</v>
      </c>
      <c r="S9" s="22">
        <v>23977</v>
      </c>
      <c r="T9" s="22">
        <v>21367</v>
      </c>
      <c r="U9" s="22">
        <v>19327</v>
      </c>
      <c r="V9" s="22">
        <v>17434</v>
      </c>
      <c r="W9" s="22">
        <v>14376</v>
      </c>
      <c r="X9" s="22">
        <v>11703</v>
      </c>
      <c r="Y9" s="22">
        <v>9460</v>
      </c>
      <c r="Z9" s="22">
        <v>7351</v>
      </c>
      <c r="AA9" s="22">
        <v>5671</v>
      </c>
      <c r="AB9" s="22">
        <v>5337</v>
      </c>
      <c r="AC9" s="22">
        <v>5024</v>
      </c>
      <c r="AD9" s="22">
        <v>4740</v>
      </c>
      <c r="AE9" s="22">
        <v>4524</v>
      </c>
      <c r="AF9" s="22">
        <v>4296</v>
      </c>
      <c r="AG9" s="22">
        <v>4123</v>
      </c>
      <c r="AH9" s="22">
        <v>3898</v>
      </c>
      <c r="AI9" s="22">
        <v>3790</v>
      </c>
      <c r="AJ9" s="22">
        <v>3667</v>
      </c>
    </row>
    <row r="10" spans="1:36" ht="14.1" customHeight="1">
      <c r="A10" s="19">
        <v>8</v>
      </c>
      <c r="B10" s="20" t="s">
        <v>71</v>
      </c>
      <c r="C10" s="21">
        <v>45416</v>
      </c>
      <c r="D10" s="22">
        <v>46400</v>
      </c>
      <c r="E10" s="22">
        <v>46650</v>
      </c>
      <c r="F10" s="22">
        <v>46726</v>
      </c>
      <c r="G10" s="22">
        <v>46593</v>
      </c>
      <c r="H10" s="22">
        <v>45750</v>
      </c>
      <c r="I10" s="22">
        <v>45989</v>
      </c>
      <c r="J10" s="22">
        <v>45911</v>
      </c>
      <c r="K10" s="22">
        <v>45507</v>
      </c>
      <c r="L10" s="22">
        <v>44806</v>
      </c>
      <c r="M10" s="22">
        <v>44528</v>
      </c>
      <c r="N10" s="22">
        <v>44605</v>
      </c>
      <c r="O10" s="22">
        <v>44247</v>
      </c>
      <c r="P10" s="22">
        <v>43354</v>
      </c>
      <c r="Q10" s="22">
        <v>42593</v>
      </c>
      <c r="R10" s="22">
        <v>41718</v>
      </c>
      <c r="S10" s="22">
        <v>40965</v>
      </c>
      <c r="T10" s="22">
        <v>40065</v>
      </c>
      <c r="U10" s="22">
        <v>39444</v>
      </c>
      <c r="V10" s="22">
        <v>38595</v>
      </c>
      <c r="W10" s="22">
        <v>35992</v>
      </c>
      <c r="X10" s="22">
        <v>32623</v>
      </c>
      <c r="Y10" s="22">
        <v>30363</v>
      </c>
      <c r="Z10" s="22">
        <v>28290</v>
      </c>
      <c r="AA10" s="22">
        <v>25591</v>
      </c>
      <c r="AB10" s="22">
        <v>24781</v>
      </c>
      <c r="AC10" s="22">
        <v>23870</v>
      </c>
      <c r="AD10" s="22">
        <v>23121</v>
      </c>
      <c r="AE10" s="22">
        <v>22542</v>
      </c>
      <c r="AF10" s="22">
        <v>22204</v>
      </c>
      <c r="AG10" s="22">
        <v>21308</v>
      </c>
      <c r="AH10" s="22">
        <v>20033</v>
      </c>
      <c r="AI10" s="22">
        <v>19131</v>
      </c>
      <c r="AJ10" s="22">
        <v>18700</v>
      </c>
    </row>
    <row r="11" spans="1:36" ht="14.1" customHeight="1">
      <c r="A11" s="19">
        <v>9</v>
      </c>
      <c r="B11" s="20" t="s">
        <v>72</v>
      </c>
      <c r="C11" s="21">
        <v>756</v>
      </c>
      <c r="D11" s="22">
        <v>820</v>
      </c>
      <c r="E11" s="22">
        <v>925</v>
      </c>
      <c r="F11" s="22">
        <v>1070</v>
      </c>
      <c r="G11" s="22">
        <v>1246</v>
      </c>
      <c r="H11" s="22">
        <v>1450</v>
      </c>
      <c r="I11" s="22">
        <v>1630</v>
      </c>
      <c r="J11" s="22">
        <v>1778</v>
      </c>
      <c r="K11" s="22">
        <v>1906</v>
      </c>
      <c r="L11" s="22">
        <v>2027</v>
      </c>
      <c r="M11" s="22">
        <v>2185</v>
      </c>
      <c r="N11" s="22">
        <v>2433</v>
      </c>
      <c r="O11" s="22">
        <v>2605</v>
      </c>
      <c r="P11" s="22">
        <v>2731</v>
      </c>
      <c r="Q11" s="22">
        <v>2868</v>
      </c>
      <c r="R11" s="22">
        <v>2988</v>
      </c>
      <c r="S11" s="22">
        <v>3083</v>
      </c>
      <c r="T11" s="22">
        <v>3159</v>
      </c>
      <c r="U11" s="22">
        <v>3266</v>
      </c>
      <c r="V11" s="22">
        <v>3317</v>
      </c>
      <c r="W11" s="22">
        <v>3362</v>
      </c>
      <c r="X11" s="22">
        <v>3371</v>
      </c>
      <c r="Y11" s="22">
        <v>3365</v>
      </c>
      <c r="Z11" s="22">
        <v>3297</v>
      </c>
      <c r="AA11" s="22">
        <v>3205</v>
      </c>
      <c r="AB11" s="22">
        <v>3064</v>
      </c>
      <c r="AC11" s="22">
        <v>2924</v>
      </c>
      <c r="AD11" s="22">
        <v>2849</v>
      </c>
      <c r="AE11" s="22">
        <v>2795</v>
      </c>
      <c r="AF11" s="22">
        <v>2714</v>
      </c>
      <c r="AG11" s="22">
        <v>2567</v>
      </c>
      <c r="AH11" s="22">
        <v>2348</v>
      </c>
      <c r="AI11" s="22">
        <v>2190</v>
      </c>
      <c r="AJ11" s="22">
        <v>2093</v>
      </c>
    </row>
    <row r="12" spans="1:36" ht="14.1" customHeight="1">
      <c r="A12" s="19">
        <v>10</v>
      </c>
      <c r="B12" s="20" t="s">
        <v>16</v>
      </c>
      <c r="C12" s="21">
        <v>56896</v>
      </c>
      <c r="D12" s="22">
        <v>56844</v>
      </c>
      <c r="E12" s="22">
        <v>56063</v>
      </c>
      <c r="F12" s="22">
        <v>54711</v>
      </c>
      <c r="G12" s="22">
        <v>52835</v>
      </c>
      <c r="H12" s="22">
        <v>50312</v>
      </c>
      <c r="I12" s="22">
        <v>47196</v>
      </c>
      <c r="J12" s="22">
        <v>43757</v>
      </c>
      <c r="K12" s="22">
        <v>39701</v>
      </c>
      <c r="L12" s="22">
        <v>34985</v>
      </c>
      <c r="M12" s="22">
        <v>29761</v>
      </c>
      <c r="N12" s="22">
        <v>24080</v>
      </c>
      <c r="O12" s="22">
        <v>20120</v>
      </c>
      <c r="P12" s="22">
        <v>17215</v>
      </c>
      <c r="Q12" s="22">
        <v>14932</v>
      </c>
      <c r="R12" s="22">
        <v>13351</v>
      </c>
      <c r="S12" s="22">
        <v>12035</v>
      </c>
      <c r="T12" s="22">
        <v>10922</v>
      </c>
      <c r="U12" s="22">
        <v>9851</v>
      </c>
      <c r="V12" s="22">
        <v>8487</v>
      </c>
      <c r="W12" s="22">
        <v>7290</v>
      </c>
      <c r="X12" s="22">
        <v>6327</v>
      </c>
      <c r="Y12" s="22">
        <v>5586</v>
      </c>
      <c r="Z12" s="22">
        <v>4909</v>
      </c>
      <c r="AA12" s="22">
        <v>4249</v>
      </c>
      <c r="AB12" s="22">
        <v>3729</v>
      </c>
      <c r="AC12" s="22">
        <v>3295</v>
      </c>
      <c r="AD12" s="22">
        <v>2677</v>
      </c>
      <c r="AE12" s="22">
        <v>2169</v>
      </c>
      <c r="AF12" s="22">
        <v>1814</v>
      </c>
      <c r="AG12" s="22">
        <v>1460</v>
      </c>
      <c r="AH12" s="22">
        <v>1137</v>
      </c>
      <c r="AI12" s="22">
        <v>930</v>
      </c>
      <c r="AJ12" s="22">
        <v>731</v>
      </c>
    </row>
    <row r="13" spans="1:36">
      <c r="A13" s="19" t="s">
        <v>70</v>
      </c>
      <c r="B13" s="20" t="s">
        <v>73</v>
      </c>
      <c r="C13" s="21">
        <v>1014</v>
      </c>
      <c r="D13" s="22">
        <v>1254</v>
      </c>
      <c r="E13" s="22">
        <v>1443</v>
      </c>
      <c r="F13" s="22">
        <v>1568</v>
      </c>
      <c r="G13" s="22">
        <v>1710</v>
      </c>
      <c r="H13" s="22">
        <v>1793</v>
      </c>
      <c r="I13" s="22">
        <v>1959</v>
      </c>
      <c r="J13" s="22">
        <v>2142</v>
      </c>
      <c r="K13" s="22">
        <v>2265</v>
      </c>
      <c r="L13" s="22">
        <v>2389</v>
      </c>
      <c r="M13" s="22">
        <v>2456</v>
      </c>
      <c r="N13" s="22">
        <v>2609</v>
      </c>
      <c r="O13" s="22">
        <v>2785</v>
      </c>
      <c r="P13" s="22">
        <v>2921</v>
      </c>
      <c r="Q13" s="22">
        <v>2943</v>
      </c>
      <c r="R13" s="22">
        <v>3068</v>
      </c>
      <c r="S13" s="22">
        <v>3232</v>
      </c>
      <c r="T13" s="22">
        <v>3342</v>
      </c>
      <c r="U13" s="22">
        <v>3547</v>
      </c>
      <c r="V13" s="22">
        <v>3705</v>
      </c>
      <c r="W13" s="22">
        <v>3947</v>
      </c>
      <c r="X13" s="22">
        <v>3808</v>
      </c>
      <c r="Y13" s="22">
        <v>3729</v>
      </c>
      <c r="Z13" s="22">
        <v>3742</v>
      </c>
      <c r="AA13" s="22">
        <v>3685</v>
      </c>
      <c r="AB13" s="22">
        <v>3596</v>
      </c>
      <c r="AC13" s="22">
        <v>3447</v>
      </c>
      <c r="AD13" s="22">
        <v>3303</v>
      </c>
      <c r="AE13" s="22">
        <v>3186</v>
      </c>
      <c r="AF13" s="22">
        <v>3018</v>
      </c>
      <c r="AG13" s="22">
        <v>2814</v>
      </c>
      <c r="AH13" s="22">
        <v>2523</v>
      </c>
      <c r="AI13" s="22">
        <v>2330</v>
      </c>
      <c r="AJ13" s="22">
        <v>2238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52</v>
      </c>
      <c r="L14" s="22">
        <v>135</v>
      </c>
      <c r="M14" s="22">
        <v>330</v>
      </c>
      <c r="N14" s="22">
        <v>765</v>
      </c>
      <c r="O14" s="22">
        <v>1302</v>
      </c>
      <c r="P14" s="22">
        <v>1917</v>
      </c>
      <c r="Q14" s="22">
        <v>2727</v>
      </c>
      <c r="R14" s="22">
        <v>4297</v>
      </c>
      <c r="S14" s="22">
        <v>6519</v>
      </c>
      <c r="T14" s="22">
        <v>7545</v>
      </c>
      <c r="U14" s="22">
        <v>8742</v>
      </c>
      <c r="V14" s="22">
        <v>9795</v>
      </c>
      <c r="W14" s="22">
        <v>10807</v>
      </c>
      <c r="X14" s="22">
        <v>11366</v>
      </c>
      <c r="Y14" s="22">
        <v>12182</v>
      </c>
      <c r="Z14" s="22">
        <v>13024</v>
      </c>
      <c r="AA14" s="22">
        <v>13775</v>
      </c>
      <c r="AB14" s="22">
        <v>14305</v>
      </c>
      <c r="AC14" s="22">
        <v>14806</v>
      </c>
      <c r="AD14" s="22">
        <v>15323</v>
      </c>
      <c r="AE14" s="22">
        <v>15951</v>
      </c>
      <c r="AF14" s="22">
        <v>16509</v>
      </c>
      <c r="AG14" s="22">
        <v>16529</v>
      </c>
      <c r="AH14" s="22">
        <v>16567</v>
      </c>
      <c r="AI14" s="22">
        <v>18289</v>
      </c>
      <c r="AJ14" s="22">
        <v>18643</v>
      </c>
    </row>
    <row r="15" spans="1:36" ht="25.15" customHeight="1">
      <c r="A15" s="19" t="s">
        <v>85</v>
      </c>
      <c r="B15" s="20" t="s">
        <v>74</v>
      </c>
      <c r="C15" s="21">
        <v>468</v>
      </c>
      <c r="D15" s="22">
        <v>534</v>
      </c>
      <c r="E15" s="22">
        <v>598</v>
      </c>
      <c r="F15" s="22">
        <v>665</v>
      </c>
      <c r="G15" s="22">
        <v>743</v>
      </c>
      <c r="H15" s="22">
        <v>841</v>
      </c>
      <c r="I15" s="22">
        <v>923</v>
      </c>
      <c r="J15" s="22">
        <v>1008</v>
      </c>
      <c r="K15" s="22">
        <v>1139</v>
      </c>
      <c r="L15" s="22">
        <v>1245</v>
      </c>
      <c r="M15" s="22">
        <v>1396</v>
      </c>
      <c r="N15" s="22">
        <v>1650</v>
      </c>
      <c r="O15" s="22">
        <v>1826</v>
      </c>
      <c r="P15" s="22">
        <v>1953</v>
      </c>
      <c r="Q15" s="22">
        <v>2114</v>
      </c>
      <c r="R15" s="22">
        <v>2313</v>
      </c>
      <c r="S15" s="22">
        <v>2577</v>
      </c>
      <c r="T15" s="22">
        <v>2778</v>
      </c>
      <c r="U15" s="22">
        <v>2952</v>
      </c>
      <c r="V15" s="22">
        <v>3073</v>
      </c>
      <c r="W15" s="22">
        <v>3232</v>
      </c>
      <c r="X15" s="22">
        <v>3373</v>
      </c>
      <c r="Y15" s="22">
        <v>3593</v>
      </c>
      <c r="Z15" s="22">
        <v>3762</v>
      </c>
      <c r="AA15" s="22">
        <v>3933</v>
      </c>
      <c r="AB15" s="22">
        <v>4125</v>
      </c>
      <c r="AC15" s="22">
        <v>4276</v>
      </c>
      <c r="AD15" s="22">
        <v>4416</v>
      </c>
      <c r="AE15" s="22">
        <v>4536</v>
      </c>
      <c r="AF15" s="22">
        <v>4598</v>
      </c>
      <c r="AG15" s="22">
        <v>4681</v>
      </c>
      <c r="AH15" s="22">
        <v>4788</v>
      </c>
      <c r="AI15" s="22">
        <v>4844</v>
      </c>
      <c r="AJ15" s="22">
        <v>4894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6</v>
      </c>
      <c r="N16" s="22">
        <v>20</v>
      </c>
      <c r="O16" s="22">
        <v>29</v>
      </c>
      <c r="P16" s="22">
        <v>37</v>
      </c>
      <c r="Q16" s="22">
        <v>66</v>
      </c>
      <c r="R16" s="22">
        <v>147</v>
      </c>
      <c r="S16" s="22">
        <v>254</v>
      </c>
      <c r="T16" s="22">
        <v>376</v>
      </c>
      <c r="U16" s="22">
        <v>463</v>
      </c>
      <c r="V16" s="22">
        <v>565</v>
      </c>
      <c r="W16" s="22">
        <v>668</v>
      </c>
      <c r="X16" s="22">
        <v>785</v>
      </c>
      <c r="Y16" s="22">
        <v>893</v>
      </c>
      <c r="Z16" s="22">
        <v>999</v>
      </c>
      <c r="AA16" s="22">
        <v>1180</v>
      </c>
      <c r="AB16" s="22">
        <v>1382</v>
      </c>
      <c r="AC16" s="22">
        <v>1542</v>
      </c>
      <c r="AD16" s="22">
        <v>1758</v>
      </c>
      <c r="AE16" s="22">
        <v>1937</v>
      </c>
      <c r="AF16" s="22">
        <v>2068</v>
      </c>
      <c r="AG16" s="22">
        <v>2232</v>
      </c>
      <c r="AH16" s="22">
        <v>2476</v>
      </c>
      <c r="AI16" s="22">
        <v>2702</v>
      </c>
      <c r="AJ16" s="22">
        <v>2851</v>
      </c>
    </row>
    <row r="17" spans="1:36" ht="25.15" customHeight="1">
      <c r="A17" s="19">
        <v>13</v>
      </c>
      <c r="B17" s="20" t="s">
        <v>75</v>
      </c>
      <c r="C17" s="21">
        <v>1291</v>
      </c>
      <c r="D17" s="22">
        <v>1418</v>
      </c>
      <c r="E17" s="22">
        <v>1495</v>
      </c>
      <c r="F17" s="22">
        <v>1569</v>
      </c>
      <c r="G17" s="22">
        <v>1629</v>
      </c>
      <c r="H17" s="22">
        <v>1696</v>
      </c>
      <c r="I17" s="22">
        <v>1762</v>
      </c>
      <c r="J17" s="22">
        <v>1789</v>
      </c>
      <c r="K17" s="22">
        <v>1808</v>
      </c>
      <c r="L17" s="22">
        <v>1830</v>
      </c>
      <c r="M17" s="22">
        <v>1838</v>
      </c>
      <c r="N17" s="22">
        <v>1868</v>
      </c>
      <c r="O17" s="22">
        <v>1882</v>
      </c>
      <c r="P17" s="22">
        <v>1901</v>
      </c>
      <c r="Q17" s="22">
        <v>1896</v>
      </c>
      <c r="R17" s="22">
        <v>1923</v>
      </c>
      <c r="S17" s="22">
        <v>1957</v>
      </c>
      <c r="T17" s="22">
        <v>1989</v>
      </c>
      <c r="U17" s="22">
        <v>2009</v>
      </c>
      <c r="V17" s="22">
        <v>2028</v>
      </c>
      <c r="W17" s="22">
        <v>2042</v>
      </c>
      <c r="X17" s="22">
        <v>2057</v>
      </c>
      <c r="Y17" s="22">
        <v>2075</v>
      </c>
      <c r="Z17" s="22">
        <v>2087</v>
      </c>
      <c r="AA17" s="22">
        <v>2122</v>
      </c>
      <c r="AB17" s="22">
        <v>2152</v>
      </c>
      <c r="AC17" s="22">
        <v>2166</v>
      </c>
      <c r="AD17" s="22">
        <v>2237</v>
      </c>
      <c r="AE17" s="22">
        <v>2251</v>
      </c>
      <c r="AF17" s="22">
        <v>2262</v>
      </c>
      <c r="AG17" s="22">
        <v>2275</v>
      </c>
      <c r="AH17" s="22">
        <v>2270</v>
      </c>
      <c r="AI17" s="22">
        <v>2277</v>
      </c>
      <c r="AJ17" s="22">
        <v>2284</v>
      </c>
    </row>
    <row r="18" spans="1:36" ht="25.15" customHeight="1">
      <c r="A18" s="19" t="s">
        <v>87</v>
      </c>
      <c r="B18" s="20" t="s">
        <v>17</v>
      </c>
      <c r="C18" s="21">
        <v>89</v>
      </c>
      <c r="D18" s="22">
        <v>104</v>
      </c>
      <c r="E18" s="22">
        <v>126</v>
      </c>
      <c r="F18" s="22">
        <v>140</v>
      </c>
      <c r="G18" s="22">
        <v>163</v>
      </c>
      <c r="H18" s="22">
        <v>186</v>
      </c>
      <c r="I18" s="22">
        <v>206</v>
      </c>
      <c r="J18" s="22">
        <v>226</v>
      </c>
      <c r="K18" s="22">
        <v>242</v>
      </c>
      <c r="L18" s="22">
        <v>262</v>
      </c>
      <c r="M18" s="22">
        <v>274</v>
      </c>
      <c r="N18" s="22">
        <v>284</v>
      </c>
      <c r="O18" s="22">
        <v>301</v>
      </c>
      <c r="P18" s="22">
        <v>313</v>
      </c>
      <c r="Q18" s="22">
        <v>331</v>
      </c>
      <c r="R18" s="22">
        <v>350</v>
      </c>
      <c r="S18" s="22">
        <v>382</v>
      </c>
      <c r="T18" s="22">
        <v>416</v>
      </c>
      <c r="U18" s="22">
        <v>449</v>
      </c>
      <c r="V18" s="22">
        <v>479</v>
      </c>
      <c r="W18" s="22">
        <v>500</v>
      </c>
      <c r="X18" s="22">
        <v>534</v>
      </c>
      <c r="Y18" s="22">
        <v>564</v>
      </c>
      <c r="Z18" s="22">
        <v>585</v>
      </c>
      <c r="AA18" s="22">
        <v>607</v>
      </c>
      <c r="AB18" s="22">
        <v>636</v>
      </c>
      <c r="AC18" s="22">
        <v>663</v>
      </c>
      <c r="AD18" s="22">
        <v>683</v>
      </c>
      <c r="AE18" s="22">
        <v>703</v>
      </c>
      <c r="AF18" s="22">
        <v>722</v>
      </c>
      <c r="AG18" s="22">
        <v>739</v>
      </c>
      <c r="AH18" s="22">
        <v>753</v>
      </c>
      <c r="AI18" s="22">
        <v>770</v>
      </c>
      <c r="AJ18" s="22">
        <v>779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2</v>
      </c>
      <c r="Q19" s="22">
        <v>2</v>
      </c>
      <c r="R19" s="22">
        <v>7</v>
      </c>
      <c r="S19" s="22">
        <v>17</v>
      </c>
      <c r="T19" s="22">
        <v>28</v>
      </c>
      <c r="U19" s="22">
        <v>46</v>
      </c>
      <c r="V19" s="22">
        <v>61</v>
      </c>
      <c r="W19" s="22">
        <v>70</v>
      </c>
      <c r="X19" s="22">
        <v>84</v>
      </c>
      <c r="Y19" s="22">
        <v>95</v>
      </c>
      <c r="Z19" s="22">
        <v>96</v>
      </c>
      <c r="AA19" s="22">
        <v>108</v>
      </c>
      <c r="AB19" s="22">
        <v>115</v>
      </c>
      <c r="AC19" s="22">
        <v>132</v>
      </c>
      <c r="AD19" s="22">
        <v>142</v>
      </c>
      <c r="AE19" s="22">
        <v>151</v>
      </c>
      <c r="AF19" s="22">
        <v>154</v>
      </c>
      <c r="AG19" s="22">
        <v>159</v>
      </c>
      <c r="AH19" s="22">
        <v>178</v>
      </c>
      <c r="AI19" s="22">
        <v>183</v>
      </c>
      <c r="AJ19" s="22">
        <v>188</v>
      </c>
    </row>
    <row r="20" spans="1:36" ht="25.15" customHeight="1">
      <c r="A20" s="19">
        <v>15</v>
      </c>
      <c r="B20" s="20" t="s">
        <v>18</v>
      </c>
      <c r="C20" s="21">
        <v>199</v>
      </c>
      <c r="D20" s="22">
        <v>220</v>
      </c>
      <c r="E20" s="22">
        <v>243</v>
      </c>
      <c r="F20" s="22">
        <v>256</v>
      </c>
      <c r="G20" s="22">
        <v>265</v>
      </c>
      <c r="H20" s="22">
        <v>277</v>
      </c>
      <c r="I20" s="22">
        <v>280</v>
      </c>
      <c r="J20" s="22">
        <v>290</v>
      </c>
      <c r="K20" s="22">
        <v>287</v>
      </c>
      <c r="L20" s="22">
        <v>295</v>
      </c>
      <c r="M20" s="22">
        <v>300</v>
      </c>
      <c r="N20" s="22">
        <v>302</v>
      </c>
      <c r="O20" s="22">
        <v>303</v>
      </c>
      <c r="P20" s="22">
        <v>304</v>
      </c>
      <c r="Q20" s="22">
        <v>300</v>
      </c>
      <c r="R20" s="22">
        <v>300</v>
      </c>
      <c r="S20" s="22">
        <v>302</v>
      </c>
      <c r="T20" s="22">
        <v>305</v>
      </c>
      <c r="U20" s="22">
        <v>310</v>
      </c>
      <c r="V20" s="22">
        <v>311</v>
      </c>
      <c r="W20" s="22">
        <v>312</v>
      </c>
      <c r="X20" s="22">
        <v>320</v>
      </c>
      <c r="Y20" s="22">
        <v>317</v>
      </c>
      <c r="Z20" s="22">
        <v>320</v>
      </c>
      <c r="AA20" s="22">
        <v>320</v>
      </c>
      <c r="AB20" s="22">
        <v>313</v>
      </c>
      <c r="AC20" s="22">
        <v>313</v>
      </c>
      <c r="AD20" s="22">
        <v>314</v>
      </c>
      <c r="AE20" s="22">
        <v>315</v>
      </c>
      <c r="AF20" s="22">
        <v>312</v>
      </c>
      <c r="AG20" s="22">
        <v>313</v>
      </c>
      <c r="AH20" s="22">
        <v>309</v>
      </c>
      <c r="AI20" s="22">
        <v>305</v>
      </c>
      <c r="AJ20" s="22">
        <v>305</v>
      </c>
    </row>
    <row r="21" spans="1:36" ht="25.15" customHeight="1">
      <c r="A21" s="19" t="s">
        <v>89</v>
      </c>
      <c r="B21" s="20" t="s">
        <v>19</v>
      </c>
      <c r="C21" s="21">
        <v>54</v>
      </c>
      <c r="D21" s="22">
        <v>69</v>
      </c>
      <c r="E21" s="22">
        <v>80</v>
      </c>
      <c r="F21" s="22">
        <v>91</v>
      </c>
      <c r="G21" s="22">
        <v>112</v>
      </c>
      <c r="H21" s="22">
        <v>141</v>
      </c>
      <c r="I21" s="22">
        <v>170</v>
      </c>
      <c r="J21" s="22">
        <v>191</v>
      </c>
      <c r="K21" s="22">
        <v>208</v>
      </c>
      <c r="L21" s="22">
        <v>231</v>
      </c>
      <c r="M21" s="22">
        <v>250</v>
      </c>
      <c r="N21" s="22">
        <v>258</v>
      </c>
      <c r="O21" s="22">
        <v>279</v>
      </c>
      <c r="P21" s="22">
        <v>294</v>
      </c>
      <c r="Q21" s="22">
        <v>309</v>
      </c>
      <c r="R21" s="22">
        <v>323</v>
      </c>
      <c r="S21" s="22">
        <v>360</v>
      </c>
      <c r="T21" s="22">
        <v>394</v>
      </c>
      <c r="U21" s="22">
        <v>434</v>
      </c>
      <c r="V21" s="22">
        <v>471</v>
      </c>
      <c r="W21" s="22">
        <v>506</v>
      </c>
      <c r="X21" s="22">
        <v>561</v>
      </c>
      <c r="Y21" s="22">
        <v>609</v>
      </c>
      <c r="Z21" s="22">
        <v>658</v>
      </c>
      <c r="AA21" s="22">
        <v>710</v>
      </c>
      <c r="AB21" s="22">
        <v>744</v>
      </c>
      <c r="AC21" s="22">
        <v>779</v>
      </c>
      <c r="AD21" s="22">
        <v>834</v>
      </c>
      <c r="AE21" s="22">
        <v>850</v>
      </c>
      <c r="AF21" s="22">
        <v>886</v>
      </c>
      <c r="AG21" s="22">
        <v>940</v>
      </c>
      <c r="AH21" s="22">
        <v>960</v>
      </c>
      <c r="AI21" s="22">
        <v>976</v>
      </c>
      <c r="AJ21" s="22">
        <v>1001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</v>
      </c>
      <c r="R22" s="22">
        <v>2</v>
      </c>
      <c r="S22" s="22">
        <v>10</v>
      </c>
      <c r="T22" s="22">
        <v>17</v>
      </c>
      <c r="U22" s="22">
        <v>25</v>
      </c>
      <c r="V22" s="22">
        <v>28</v>
      </c>
      <c r="W22" s="22">
        <v>29</v>
      </c>
      <c r="X22" s="22">
        <v>36</v>
      </c>
      <c r="Y22" s="22">
        <v>38</v>
      </c>
      <c r="Z22" s="22">
        <v>41</v>
      </c>
      <c r="AA22" s="22">
        <v>47</v>
      </c>
      <c r="AB22" s="22">
        <v>49</v>
      </c>
      <c r="AC22" s="22">
        <v>56</v>
      </c>
      <c r="AD22" s="22">
        <v>58</v>
      </c>
      <c r="AE22" s="22">
        <v>60</v>
      </c>
      <c r="AF22" s="22">
        <v>64</v>
      </c>
      <c r="AG22" s="22">
        <v>67</v>
      </c>
      <c r="AH22" s="22">
        <v>70</v>
      </c>
      <c r="AI22" s="22">
        <v>76</v>
      </c>
      <c r="AJ22" s="22">
        <v>79</v>
      </c>
    </row>
    <row r="23" spans="1:36" ht="25.15" customHeight="1">
      <c r="A23" s="19">
        <v>17</v>
      </c>
      <c r="B23" s="20" t="s">
        <v>20</v>
      </c>
      <c r="C23" s="21">
        <v>175</v>
      </c>
      <c r="D23" s="22">
        <v>193</v>
      </c>
      <c r="E23" s="22">
        <v>207</v>
      </c>
      <c r="F23" s="22">
        <v>222</v>
      </c>
      <c r="G23" s="22">
        <v>239</v>
      </c>
      <c r="H23" s="22">
        <v>252</v>
      </c>
      <c r="I23" s="22">
        <v>261</v>
      </c>
      <c r="J23" s="22">
        <v>270</v>
      </c>
      <c r="K23" s="22">
        <v>270</v>
      </c>
      <c r="L23" s="22">
        <v>275</v>
      </c>
      <c r="M23" s="22">
        <v>278</v>
      </c>
      <c r="N23" s="22">
        <v>290</v>
      </c>
      <c r="O23" s="22">
        <v>299</v>
      </c>
      <c r="P23" s="22">
        <v>295</v>
      </c>
      <c r="Q23" s="22">
        <v>296</v>
      </c>
      <c r="R23" s="22">
        <v>299</v>
      </c>
      <c r="S23" s="22">
        <v>301</v>
      </c>
      <c r="T23" s="22">
        <v>303</v>
      </c>
      <c r="U23" s="22">
        <v>303</v>
      </c>
      <c r="V23" s="22">
        <v>303</v>
      </c>
      <c r="W23" s="22">
        <v>304</v>
      </c>
      <c r="X23" s="22">
        <v>305</v>
      </c>
      <c r="Y23" s="22">
        <v>301</v>
      </c>
      <c r="Z23" s="22">
        <v>300</v>
      </c>
      <c r="AA23" s="22">
        <v>303</v>
      </c>
      <c r="AB23" s="22">
        <v>299</v>
      </c>
      <c r="AC23" s="22">
        <v>295</v>
      </c>
      <c r="AD23" s="22">
        <v>294</v>
      </c>
      <c r="AE23" s="22">
        <v>291</v>
      </c>
      <c r="AF23" s="22">
        <v>294</v>
      </c>
      <c r="AG23" s="22">
        <v>294</v>
      </c>
      <c r="AH23" s="22">
        <v>294</v>
      </c>
      <c r="AI23" s="22">
        <v>292</v>
      </c>
      <c r="AJ23" s="22">
        <v>294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2</v>
      </c>
      <c r="I24" s="22">
        <v>2</v>
      </c>
      <c r="J24" s="22">
        <v>2</v>
      </c>
      <c r="K24" s="22">
        <v>3</v>
      </c>
      <c r="L24" s="22">
        <v>3</v>
      </c>
      <c r="M24" s="22">
        <v>3</v>
      </c>
      <c r="N24" s="22">
        <v>3</v>
      </c>
      <c r="O24" s="22">
        <v>4</v>
      </c>
      <c r="P24" s="22">
        <v>4</v>
      </c>
      <c r="Q24" s="22">
        <v>4</v>
      </c>
      <c r="R24" s="22">
        <v>3</v>
      </c>
      <c r="S24" s="22">
        <v>4</v>
      </c>
      <c r="T24" s="22">
        <v>5</v>
      </c>
      <c r="U24" s="22">
        <v>5</v>
      </c>
      <c r="V24" s="22">
        <v>5</v>
      </c>
      <c r="W24" s="22">
        <v>9</v>
      </c>
      <c r="X24" s="22">
        <v>9</v>
      </c>
      <c r="Y24" s="22">
        <v>10</v>
      </c>
      <c r="Z24" s="22">
        <v>10</v>
      </c>
      <c r="AA24" s="22">
        <v>9</v>
      </c>
      <c r="AB24" s="22">
        <v>11</v>
      </c>
      <c r="AC24" s="22">
        <v>10</v>
      </c>
      <c r="AD24" s="22">
        <v>12</v>
      </c>
      <c r="AE24" s="22">
        <v>14</v>
      </c>
      <c r="AF24" s="22">
        <v>17</v>
      </c>
      <c r="AG24" s="22">
        <v>23</v>
      </c>
      <c r="AH24" s="22">
        <v>29</v>
      </c>
      <c r="AI24" s="22">
        <v>33</v>
      </c>
      <c r="AJ24" s="22">
        <v>33</v>
      </c>
    </row>
    <row r="25" spans="1:36" ht="14.1" customHeight="1">
      <c r="A25" s="19">
        <v>19</v>
      </c>
      <c r="B25" s="20" t="s">
        <v>22</v>
      </c>
      <c r="C25" s="21">
        <v>22</v>
      </c>
      <c r="D25" s="22">
        <v>24</v>
      </c>
      <c r="E25" s="22">
        <v>26</v>
      </c>
      <c r="F25" s="22">
        <v>28</v>
      </c>
      <c r="G25" s="22">
        <v>32</v>
      </c>
      <c r="H25" s="22">
        <v>32</v>
      </c>
      <c r="I25" s="22">
        <v>34</v>
      </c>
      <c r="J25" s="22">
        <v>37</v>
      </c>
      <c r="K25" s="22">
        <v>34</v>
      </c>
      <c r="L25" s="22">
        <v>36</v>
      </c>
      <c r="M25" s="22">
        <v>38</v>
      </c>
      <c r="N25" s="22">
        <v>41</v>
      </c>
      <c r="O25" s="22">
        <v>48</v>
      </c>
      <c r="P25" s="22">
        <v>47</v>
      </c>
      <c r="Q25" s="22">
        <v>46</v>
      </c>
      <c r="R25" s="22">
        <v>47</v>
      </c>
      <c r="S25" s="22">
        <v>47</v>
      </c>
      <c r="T25" s="22">
        <v>49</v>
      </c>
      <c r="U25" s="22">
        <v>48</v>
      </c>
      <c r="V25" s="22">
        <v>50</v>
      </c>
      <c r="W25" s="22">
        <v>56</v>
      </c>
      <c r="X25" s="22">
        <v>58</v>
      </c>
      <c r="Y25" s="22">
        <v>61</v>
      </c>
      <c r="Z25" s="22">
        <v>63</v>
      </c>
      <c r="AA25" s="22">
        <v>64</v>
      </c>
      <c r="AB25" s="22">
        <v>65</v>
      </c>
      <c r="AC25" s="22">
        <v>74</v>
      </c>
      <c r="AD25" s="22">
        <v>78</v>
      </c>
      <c r="AE25" s="22">
        <v>77</v>
      </c>
      <c r="AF25" s="22">
        <v>77</v>
      </c>
      <c r="AG25" s="22">
        <v>77</v>
      </c>
      <c r="AH25" s="22">
        <v>78</v>
      </c>
      <c r="AI25" s="22">
        <v>76</v>
      </c>
      <c r="AJ25" s="22">
        <v>75</v>
      </c>
    </row>
    <row r="26" spans="1:36" ht="14.1" customHeight="1">
      <c r="A26" s="23">
        <v>20</v>
      </c>
      <c r="B26" s="24" t="s">
        <v>227</v>
      </c>
      <c r="C26" s="25">
        <v>26</v>
      </c>
      <c r="D26" s="25">
        <v>26</v>
      </c>
      <c r="E26" s="25">
        <v>26</v>
      </c>
      <c r="F26" s="25">
        <v>26</v>
      </c>
      <c r="G26" s="25">
        <v>27</v>
      </c>
      <c r="H26" s="25">
        <v>27</v>
      </c>
      <c r="I26" s="25">
        <v>28</v>
      </c>
      <c r="J26" s="25">
        <v>27</v>
      </c>
      <c r="K26" s="25">
        <v>28</v>
      </c>
      <c r="L26" s="25">
        <v>28</v>
      </c>
      <c r="M26" s="25">
        <v>28</v>
      </c>
      <c r="N26" s="25">
        <v>29</v>
      </c>
      <c r="O26" s="25">
        <v>29</v>
      </c>
      <c r="P26" s="25">
        <v>28</v>
      </c>
      <c r="Q26" s="25">
        <v>29</v>
      </c>
      <c r="R26" s="25">
        <v>29</v>
      </c>
      <c r="S26" s="25">
        <v>29</v>
      </c>
      <c r="T26" s="25">
        <v>29</v>
      </c>
      <c r="U26" s="25">
        <v>29</v>
      </c>
      <c r="V26" s="25">
        <v>29</v>
      </c>
      <c r="W26" s="25">
        <v>30</v>
      </c>
      <c r="X26" s="25">
        <v>30</v>
      </c>
      <c r="Y26" s="25">
        <v>30</v>
      </c>
      <c r="Z26" s="25">
        <v>30</v>
      </c>
      <c r="AA26" s="25">
        <v>30</v>
      </c>
      <c r="AB26" s="25">
        <v>30</v>
      </c>
      <c r="AC26" s="25">
        <v>30</v>
      </c>
      <c r="AD26" s="25">
        <v>30</v>
      </c>
      <c r="AE26" s="25">
        <v>30</v>
      </c>
      <c r="AF26" s="25">
        <v>30</v>
      </c>
      <c r="AG26" s="25">
        <v>30</v>
      </c>
      <c r="AH26" s="25">
        <v>29</v>
      </c>
      <c r="AI26" s="25">
        <v>29</v>
      </c>
      <c r="AJ26" s="25">
        <v>29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J28" si="0">SUM(C2:C8)</f>
        <v>537525</v>
      </c>
      <c r="D28" s="33">
        <f t="shared" si="0"/>
        <v>555127</v>
      </c>
      <c r="E28" s="33">
        <f t="shared" si="0"/>
        <v>569081</v>
      </c>
      <c r="F28" s="33">
        <f t="shared" si="0"/>
        <v>578536</v>
      </c>
      <c r="G28" s="33">
        <f t="shared" si="0"/>
        <v>588235</v>
      </c>
      <c r="H28" s="33">
        <f t="shared" si="0"/>
        <v>596543</v>
      </c>
      <c r="I28" s="33">
        <f t="shared" si="0"/>
        <v>604688</v>
      </c>
      <c r="J28" s="33">
        <f t="shared" si="0"/>
        <v>607906</v>
      </c>
      <c r="K28" s="33">
        <f t="shared" si="0"/>
        <v>606450</v>
      </c>
      <c r="L28" s="33">
        <f t="shared" si="0"/>
        <v>602682</v>
      </c>
      <c r="M28" s="33">
        <f t="shared" si="0"/>
        <v>595549</v>
      </c>
      <c r="N28" s="33">
        <f t="shared" si="0"/>
        <v>595353</v>
      </c>
      <c r="O28" s="33">
        <f t="shared" si="0"/>
        <v>594700</v>
      </c>
      <c r="P28" s="33">
        <f t="shared" si="0"/>
        <v>596621</v>
      </c>
      <c r="Q28" s="33">
        <f t="shared" si="0"/>
        <v>597662</v>
      </c>
      <c r="R28" s="33">
        <f t="shared" si="0"/>
        <v>602279</v>
      </c>
      <c r="S28" s="33">
        <f t="shared" si="0"/>
        <v>601718</v>
      </c>
      <c r="T28" s="33">
        <f t="shared" si="0"/>
        <v>598032</v>
      </c>
      <c r="U28" s="33">
        <f t="shared" si="0"/>
        <v>594162</v>
      </c>
      <c r="V28" s="33">
        <f t="shared" si="0"/>
        <v>585042</v>
      </c>
      <c r="W28" s="33">
        <f t="shared" si="0"/>
        <v>562803</v>
      </c>
      <c r="X28" s="33">
        <f t="shared" si="0"/>
        <v>552986</v>
      </c>
      <c r="Y28" s="33">
        <f t="shared" si="0"/>
        <v>546949</v>
      </c>
      <c r="Z28" s="33">
        <f t="shared" si="0"/>
        <v>545116</v>
      </c>
      <c r="AA28" s="33">
        <f t="shared" si="0"/>
        <v>539039</v>
      </c>
      <c r="AB28" s="33">
        <f t="shared" si="0"/>
        <v>530642</v>
      </c>
      <c r="AC28" s="33">
        <f t="shared" si="0"/>
        <v>522670</v>
      </c>
      <c r="AD28" s="33">
        <f t="shared" si="0"/>
        <v>512089</v>
      </c>
      <c r="AE28" s="33">
        <f t="shared" si="0"/>
        <v>501211</v>
      </c>
      <c r="AF28" s="33">
        <f t="shared" si="0"/>
        <v>488799</v>
      </c>
      <c r="AG28" s="33">
        <f t="shared" si="0"/>
        <v>478809</v>
      </c>
      <c r="AH28" s="33">
        <f t="shared" si="0"/>
        <v>464015</v>
      </c>
      <c r="AI28" s="33">
        <f t="shared" si="0"/>
        <v>451590</v>
      </c>
      <c r="AJ28" s="33">
        <f t="shared" si="0"/>
        <v>439733</v>
      </c>
    </row>
    <row r="29" spans="1:36" ht="15.95" customHeight="1">
      <c r="A29" s="35" t="s">
        <v>25</v>
      </c>
      <c r="B29" s="36" t="s">
        <v>26</v>
      </c>
      <c r="C29" s="21">
        <f>SUM(C9:C14)</f>
        <v>152673</v>
      </c>
      <c r="D29" s="21">
        <f t="shared" ref="D29:AJ29" si="1">SUM(D9:D14)</f>
        <v>152912</v>
      </c>
      <c r="E29" s="21">
        <f t="shared" si="1"/>
        <v>151486</v>
      </c>
      <c r="F29" s="21">
        <f t="shared" si="1"/>
        <v>149302</v>
      </c>
      <c r="G29" s="21">
        <f t="shared" si="1"/>
        <v>146349</v>
      </c>
      <c r="H29" s="21">
        <f t="shared" si="1"/>
        <v>141759</v>
      </c>
      <c r="I29" s="21">
        <f t="shared" si="1"/>
        <v>137693</v>
      </c>
      <c r="J29" s="21">
        <f t="shared" si="1"/>
        <v>132934</v>
      </c>
      <c r="K29" s="21">
        <f t="shared" si="1"/>
        <v>127132</v>
      </c>
      <c r="L29" s="21">
        <f t="shared" si="1"/>
        <v>120410</v>
      </c>
      <c r="M29" s="21">
        <f t="shared" si="1"/>
        <v>113651</v>
      </c>
      <c r="N29" s="21">
        <f t="shared" si="1"/>
        <v>107269</v>
      </c>
      <c r="O29" s="21">
        <f t="shared" si="1"/>
        <v>102112</v>
      </c>
      <c r="P29" s="21">
        <f t="shared" si="1"/>
        <v>97489</v>
      </c>
      <c r="Q29" s="21">
        <f t="shared" si="1"/>
        <v>93730</v>
      </c>
      <c r="R29" s="21">
        <f t="shared" si="1"/>
        <v>91420</v>
      </c>
      <c r="S29" s="21">
        <f t="shared" si="1"/>
        <v>89811</v>
      </c>
      <c r="T29" s="21">
        <f t="shared" si="1"/>
        <v>86400</v>
      </c>
      <c r="U29" s="21">
        <f t="shared" si="1"/>
        <v>84177</v>
      </c>
      <c r="V29" s="21">
        <f t="shared" si="1"/>
        <v>81333</v>
      </c>
      <c r="W29" s="21">
        <f t="shared" si="1"/>
        <v>75774</v>
      </c>
      <c r="X29" s="21">
        <f t="shared" si="1"/>
        <v>69198</v>
      </c>
      <c r="Y29" s="21">
        <f t="shared" si="1"/>
        <v>64685</v>
      </c>
      <c r="Z29" s="21">
        <f t="shared" si="1"/>
        <v>60613</v>
      </c>
      <c r="AA29" s="21">
        <f t="shared" si="1"/>
        <v>56176</v>
      </c>
      <c r="AB29" s="21">
        <f t="shared" si="1"/>
        <v>54812</v>
      </c>
      <c r="AC29" s="21">
        <f t="shared" si="1"/>
        <v>53366</v>
      </c>
      <c r="AD29" s="21">
        <f t="shared" si="1"/>
        <v>52013</v>
      </c>
      <c r="AE29" s="21">
        <f t="shared" si="1"/>
        <v>51167</v>
      </c>
      <c r="AF29" s="21">
        <f t="shared" si="1"/>
        <v>50555</v>
      </c>
      <c r="AG29" s="21">
        <f t="shared" si="1"/>
        <v>48801</v>
      </c>
      <c r="AH29" s="21">
        <f t="shared" si="1"/>
        <v>46506</v>
      </c>
      <c r="AI29" s="21">
        <f t="shared" si="1"/>
        <v>46660</v>
      </c>
      <c r="AJ29" s="21">
        <f t="shared" si="1"/>
        <v>46072</v>
      </c>
    </row>
    <row r="30" spans="1:36" ht="15.95" customHeight="1">
      <c r="A30" s="35" t="s">
        <v>27</v>
      </c>
      <c r="B30" s="36" t="s">
        <v>28</v>
      </c>
      <c r="C30" s="21">
        <f t="shared" ref="C30:AJ30" si="2">SUM(C15:C24)</f>
        <v>2276</v>
      </c>
      <c r="D30" s="21">
        <f t="shared" si="2"/>
        <v>2538</v>
      </c>
      <c r="E30" s="21">
        <f t="shared" si="2"/>
        <v>2749</v>
      </c>
      <c r="F30" s="21">
        <f t="shared" si="2"/>
        <v>2943</v>
      </c>
      <c r="G30" s="21">
        <f t="shared" si="2"/>
        <v>3151</v>
      </c>
      <c r="H30" s="21">
        <f t="shared" si="2"/>
        <v>3395</v>
      </c>
      <c r="I30" s="21">
        <f t="shared" si="2"/>
        <v>3604</v>
      </c>
      <c r="J30" s="21">
        <f t="shared" si="2"/>
        <v>3776</v>
      </c>
      <c r="K30" s="21">
        <f t="shared" si="2"/>
        <v>3957</v>
      </c>
      <c r="L30" s="21">
        <f t="shared" si="2"/>
        <v>4141</v>
      </c>
      <c r="M30" s="21">
        <f t="shared" si="2"/>
        <v>4345</v>
      </c>
      <c r="N30" s="21">
        <f t="shared" si="2"/>
        <v>4675</v>
      </c>
      <c r="O30" s="21">
        <f t="shared" si="2"/>
        <v>4923</v>
      </c>
      <c r="P30" s="21">
        <f t="shared" si="2"/>
        <v>5103</v>
      </c>
      <c r="Q30" s="21">
        <f t="shared" si="2"/>
        <v>5320</v>
      </c>
      <c r="R30" s="21">
        <f t="shared" si="2"/>
        <v>5667</v>
      </c>
      <c r="S30" s="21">
        <f t="shared" si="2"/>
        <v>6164</v>
      </c>
      <c r="T30" s="21">
        <f t="shared" si="2"/>
        <v>6611</v>
      </c>
      <c r="U30" s="21">
        <f t="shared" si="2"/>
        <v>6996</v>
      </c>
      <c r="V30" s="21">
        <f t="shared" si="2"/>
        <v>7324</v>
      </c>
      <c r="W30" s="21">
        <f t="shared" si="2"/>
        <v>7672</v>
      </c>
      <c r="X30" s="21">
        <f t="shared" si="2"/>
        <v>8064</v>
      </c>
      <c r="Y30" s="21">
        <f t="shared" si="2"/>
        <v>8495</v>
      </c>
      <c r="Z30" s="21">
        <f t="shared" si="2"/>
        <v>8858</v>
      </c>
      <c r="AA30" s="21">
        <f t="shared" si="2"/>
        <v>9339</v>
      </c>
      <c r="AB30" s="21">
        <f t="shared" si="2"/>
        <v>9826</v>
      </c>
      <c r="AC30" s="21">
        <f t="shared" si="2"/>
        <v>10232</v>
      </c>
      <c r="AD30" s="21">
        <f t="shared" si="2"/>
        <v>10748</v>
      </c>
      <c r="AE30" s="21">
        <f t="shared" si="2"/>
        <v>11108</v>
      </c>
      <c r="AF30" s="21">
        <f t="shared" si="2"/>
        <v>11377</v>
      </c>
      <c r="AG30" s="21">
        <f t="shared" si="2"/>
        <v>11723</v>
      </c>
      <c r="AH30" s="21">
        <f t="shared" si="2"/>
        <v>12127</v>
      </c>
      <c r="AI30" s="21">
        <f t="shared" si="2"/>
        <v>12458</v>
      </c>
      <c r="AJ30" s="21">
        <f t="shared" si="2"/>
        <v>12708</v>
      </c>
    </row>
    <row r="31" spans="1:36" ht="15.95" customHeight="1">
      <c r="A31" s="37" t="s">
        <v>29</v>
      </c>
      <c r="B31" s="38" t="s">
        <v>30</v>
      </c>
      <c r="C31" s="25">
        <f>SUM(C25:C26)</f>
        <v>48</v>
      </c>
      <c r="D31" s="25">
        <f t="shared" ref="D31:AJ31" si="3">SUM(D25:D26)</f>
        <v>50</v>
      </c>
      <c r="E31" s="25">
        <f t="shared" si="3"/>
        <v>52</v>
      </c>
      <c r="F31" s="25">
        <f t="shared" si="3"/>
        <v>54</v>
      </c>
      <c r="G31" s="25">
        <f t="shared" si="3"/>
        <v>59</v>
      </c>
      <c r="H31" s="25">
        <f t="shared" si="3"/>
        <v>59</v>
      </c>
      <c r="I31" s="25">
        <f t="shared" si="3"/>
        <v>62</v>
      </c>
      <c r="J31" s="25">
        <f t="shared" si="3"/>
        <v>64</v>
      </c>
      <c r="K31" s="25">
        <f t="shared" si="3"/>
        <v>62</v>
      </c>
      <c r="L31" s="25">
        <f t="shared" si="3"/>
        <v>64</v>
      </c>
      <c r="M31" s="25">
        <f t="shared" si="3"/>
        <v>66</v>
      </c>
      <c r="N31" s="25">
        <f t="shared" si="3"/>
        <v>70</v>
      </c>
      <c r="O31" s="25">
        <f t="shared" si="3"/>
        <v>77</v>
      </c>
      <c r="P31" s="25">
        <f t="shared" si="3"/>
        <v>75</v>
      </c>
      <c r="Q31" s="25">
        <f t="shared" si="3"/>
        <v>75</v>
      </c>
      <c r="R31" s="25">
        <f t="shared" si="3"/>
        <v>76</v>
      </c>
      <c r="S31" s="25">
        <f t="shared" si="3"/>
        <v>76</v>
      </c>
      <c r="T31" s="25">
        <f t="shared" si="3"/>
        <v>78</v>
      </c>
      <c r="U31" s="25">
        <f t="shared" si="3"/>
        <v>77</v>
      </c>
      <c r="V31" s="25">
        <f t="shared" si="3"/>
        <v>79</v>
      </c>
      <c r="W31" s="25">
        <f t="shared" si="3"/>
        <v>86</v>
      </c>
      <c r="X31" s="25">
        <f t="shared" si="3"/>
        <v>88</v>
      </c>
      <c r="Y31" s="25">
        <f t="shared" si="3"/>
        <v>91</v>
      </c>
      <c r="Z31" s="25">
        <f t="shared" si="3"/>
        <v>93</v>
      </c>
      <c r="AA31" s="25">
        <f t="shared" si="3"/>
        <v>94</v>
      </c>
      <c r="AB31" s="25">
        <f t="shared" si="3"/>
        <v>95</v>
      </c>
      <c r="AC31" s="25">
        <f t="shared" si="3"/>
        <v>104</v>
      </c>
      <c r="AD31" s="25">
        <f t="shared" si="3"/>
        <v>108</v>
      </c>
      <c r="AE31" s="25">
        <f t="shared" si="3"/>
        <v>107</v>
      </c>
      <c r="AF31" s="25">
        <f t="shared" si="3"/>
        <v>107</v>
      </c>
      <c r="AG31" s="25">
        <f t="shared" si="3"/>
        <v>107</v>
      </c>
      <c r="AH31" s="25">
        <f t="shared" si="3"/>
        <v>107</v>
      </c>
      <c r="AI31" s="25">
        <f t="shared" si="3"/>
        <v>105</v>
      </c>
      <c r="AJ31" s="25">
        <f t="shared" si="3"/>
        <v>104</v>
      </c>
    </row>
    <row r="32" spans="1:36" ht="3.2" customHeight="1">
      <c r="A32" s="27"/>
      <c r="B32" s="28"/>
      <c r="C32" s="29"/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  <c r="R32" s="29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  <c r="AF32" s="29"/>
      <c r="AG32" s="29"/>
      <c r="AH32" s="29"/>
      <c r="AI32" s="29"/>
      <c r="AJ32" s="29"/>
    </row>
    <row r="33" spans="1:36" ht="15.95" customHeight="1">
      <c r="A33" s="39" t="s">
        <v>31</v>
      </c>
      <c r="B33" s="40" t="s">
        <v>32</v>
      </c>
      <c r="C33" s="41">
        <f>SUM(C28:C31)</f>
        <v>692522</v>
      </c>
      <c r="D33" s="41">
        <f t="shared" ref="D33:AJ33" si="4">SUM(D28:D31)</f>
        <v>710627</v>
      </c>
      <c r="E33" s="41">
        <f t="shared" si="4"/>
        <v>723368</v>
      </c>
      <c r="F33" s="41">
        <f t="shared" si="4"/>
        <v>730835</v>
      </c>
      <c r="G33" s="41">
        <f t="shared" si="4"/>
        <v>737794</v>
      </c>
      <c r="H33" s="41">
        <f t="shared" si="4"/>
        <v>741756</v>
      </c>
      <c r="I33" s="41">
        <f t="shared" si="4"/>
        <v>746047</v>
      </c>
      <c r="J33" s="41">
        <f t="shared" si="4"/>
        <v>744680</v>
      </c>
      <c r="K33" s="41">
        <f t="shared" si="4"/>
        <v>737601</v>
      </c>
      <c r="L33" s="41">
        <f t="shared" si="4"/>
        <v>727297</v>
      </c>
      <c r="M33" s="41">
        <f t="shared" si="4"/>
        <v>713611</v>
      </c>
      <c r="N33" s="41">
        <f t="shared" si="4"/>
        <v>707367</v>
      </c>
      <c r="O33" s="41">
        <f t="shared" si="4"/>
        <v>701812</v>
      </c>
      <c r="P33" s="41">
        <f t="shared" si="4"/>
        <v>699288</v>
      </c>
      <c r="Q33" s="41">
        <f t="shared" si="4"/>
        <v>696787</v>
      </c>
      <c r="R33" s="41">
        <f t="shared" si="4"/>
        <v>699442</v>
      </c>
      <c r="S33" s="41">
        <f t="shared" si="4"/>
        <v>697769</v>
      </c>
      <c r="T33" s="41">
        <f t="shared" si="4"/>
        <v>691121</v>
      </c>
      <c r="U33" s="41">
        <f t="shared" si="4"/>
        <v>685412</v>
      </c>
      <c r="V33" s="41">
        <f t="shared" si="4"/>
        <v>673778</v>
      </c>
      <c r="W33" s="41">
        <f t="shared" si="4"/>
        <v>646335</v>
      </c>
      <c r="X33" s="41">
        <f t="shared" si="4"/>
        <v>630336</v>
      </c>
      <c r="Y33" s="41">
        <f t="shared" si="4"/>
        <v>620220</v>
      </c>
      <c r="Z33" s="41">
        <f t="shared" si="4"/>
        <v>614680</v>
      </c>
      <c r="AA33" s="41">
        <f t="shared" si="4"/>
        <v>604648</v>
      </c>
      <c r="AB33" s="41">
        <f t="shared" si="4"/>
        <v>595375</v>
      </c>
      <c r="AC33" s="41">
        <f t="shared" si="4"/>
        <v>586372</v>
      </c>
      <c r="AD33" s="41">
        <f t="shared" si="4"/>
        <v>574958</v>
      </c>
      <c r="AE33" s="41">
        <f t="shared" si="4"/>
        <v>563593</v>
      </c>
      <c r="AF33" s="41">
        <f t="shared" si="4"/>
        <v>550838</v>
      </c>
      <c r="AG33" s="41">
        <f t="shared" si="4"/>
        <v>539440</v>
      </c>
      <c r="AH33" s="41">
        <f t="shared" si="4"/>
        <v>522755</v>
      </c>
      <c r="AI33" s="41">
        <f t="shared" si="4"/>
        <v>510813</v>
      </c>
      <c r="AJ33" s="41">
        <f t="shared" si="4"/>
        <v>498617</v>
      </c>
    </row>
    <row r="34" spans="1:36" ht="3.2" customHeight="1">
      <c r="A34" s="3"/>
      <c r="B34" s="2"/>
      <c r="C34" s="43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43"/>
      <c r="AH34" s="43"/>
      <c r="AI34" s="43"/>
      <c r="AJ34" s="43"/>
    </row>
    <row r="35" spans="1:36" ht="15.95" customHeight="1">
      <c r="A35" s="31" t="s">
        <v>31</v>
      </c>
      <c r="B35" s="44" t="s">
        <v>83</v>
      </c>
      <c r="C35" s="34">
        <f>C33-C26</f>
        <v>692496</v>
      </c>
      <c r="D35" s="34">
        <f t="shared" ref="D35:AJ35" si="5">D33-D26</f>
        <v>710601</v>
      </c>
      <c r="E35" s="34">
        <f t="shared" si="5"/>
        <v>723342</v>
      </c>
      <c r="F35" s="34">
        <f t="shared" si="5"/>
        <v>730809</v>
      </c>
      <c r="G35" s="34">
        <f t="shared" si="5"/>
        <v>737767</v>
      </c>
      <c r="H35" s="34">
        <f t="shared" si="5"/>
        <v>741729</v>
      </c>
      <c r="I35" s="34">
        <f t="shared" si="5"/>
        <v>746019</v>
      </c>
      <c r="J35" s="34">
        <f t="shared" si="5"/>
        <v>744653</v>
      </c>
      <c r="K35" s="34">
        <f t="shared" si="5"/>
        <v>737573</v>
      </c>
      <c r="L35" s="34">
        <f t="shared" si="5"/>
        <v>727269</v>
      </c>
      <c r="M35" s="34">
        <f t="shared" si="5"/>
        <v>713583</v>
      </c>
      <c r="N35" s="34">
        <f t="shared" si="5"/>
        <v>707338</v>
      </c>
      <c r="O35" s="34">
        <f t="shared" si="5"/>
        <v>701783</v>
      </c>
      <c r="P35" s="34">
        <f t="shared" si="5"/>
        <v>699260</v>
      </c>
      <c r="Q35" s="34">
        <f t="shared" si="5"/>
        <v>696758</v>
      </c>
      <c r="R35" s="34">
        <f t="shared" si="5"/>
        <v>699413</v>
      </c>
      <c r="S35" s="34">
        <f t="shared" si="5"/>
        <v>697740</v>
      </c>
      <c r="T35" s="34">
        <f t="shared" si="5"/>
        <v>691092</v>
      </c>
      <c r="U35" s="34">
        <f t="shared" si="5"/>
        <v>685383</v>
      </c>
      <c r="V35" s="34">
        <f t="shared" si="5"/>
        <v>673749</v>
      </c>
      <c r="W35" s="34">
        <f t="shared" si="5"/>
        <v>646305</v>
      </c>
      <c r="X35" s="34">
        <f t="shared" si="5"/>
        <v>630306</v>
      </c>
      <c r="Y35" s="34">
        <f t="shared" si="5"/>
        <v>620190</v>
      </c>
      <c r="Z35" s="34">
        <f t="shared" si="5"/>
        <v>614650</v>
      </c>
      <c r="AA35" s="34">
        <f t="shared" si="5"/>
        <v>604618</v>
      </c>
      <c r="AB35" s="34">
        <f t="shared" si="5"/>
        <v>595345</v>
      </c>
      <c r="AC35" s="34">
        <f t="shared" si="5"/>
        <v>586342</v>
      </c>
      <c r="AD35" s="34">
        <f t="shared" si="5"/>
        <v>574928</v>
      </c>
      <c r="AE35" s="34">
        <f t="shared" si="5"/>
        <v>563563</v>
      </c>
      <c r="AF35" s="34">
        <f t="shared" si="5"/>
        <v>550808</v>
      </c>
      <c r="AG35" s="34">
        <f t="shared" si="5"/>
        <v>539410</v>
      </c>
      <c r="AH35" s="34">
        <f t="shared" si="5"/>
        <v>522726</v>
      </c>
      <c r="AI35" s="34">
        <f t="shared" si="5"/>
        <v>510784</v>
      </c>
      <c r="AJ35" s="34">
        <f t="shared" si="5"/>
        <v>498588</v>
      </c>
    </row>
    <row r="36" spans="1:36">
      <c r="P36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EJ2023&amp;C&amp;"Arial,Fett"&amp;12Anlagenbestand&amp;"Arial,Standard"
&amp;10(Stückzahl per 31.12.)&amp;R&amp;"Arial,Standard"Tabelle A</oddHeader>
    <oddFooter>&amp;R24.06.2024</oddFooter>
  </headerFooter>
  <customProperties>
    <customPr name="EpmWorksheetKeyString_GU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B0E254-BF6A-4F97-A6C8-E86068EA2595}">
  <sheetPr>
    <pageSetUpPr fitToPage="1"/>
  </sheetPr>
  <dimension ref="A1:AJ34"/>
  <sheetViews>
    <sheetView view="pageLayout" topLeftCell="A13" zoomScale="85" zoomScaleNormal="80" zoomScalePageLayoutView="85" workbookViewId="0">
      <selection activeCell="C2" sqref="C2:AJ26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9.42578125" style="17" bestFit="1" customWidth="1"/>
    <col min="4" max="6" width="8.28515625" style="17" hidden="1" customWidth="1"/>
    <col min="7" max="7" width="9.140625" style="17" hidden="1" customWidth="1"/>
    <col min="8" max="8" width="9.42578125" style="17" bestFit="1" customWidth="1"/>
    <col min="9" max="12" width="8.28515625" style="17" hidden="1" customWidth="1"/>
    <col min="13" max="13" width="8.85546875" style="17" bestFit="1" customWidth="1"/>
    <col min="14" max="14" width="9.140625" style="17" hidden="1" customWidth="1"/>
    <col min="15" max="15" width="8.85546875" style="17" hidden="1" customWidth="1"/>
    <col min="16" max="16" width="9.140625" style="17" hidden="1" customWidth="1"/>
    <col min="17" max="17" width="8.85546875" style="17" hidden="1" customWidth="1"/>
    <col min="18" max="20" width="8.85546875" style="17" bestFit="1" customWidth="1"/>
    <col min="21" max="21" width="9.140625" style="17" bestFit="1" customWidth="1"/>
    <col min="22" max="22" width="9.42578125" style="17" bestFit="1" customWidth="1"/>
    <col min="23" max="23" width="9.140625" style="17" bestFit="1" customWidth="1"/>
    <col min="24" max="24" width="9.42578125" style="17" bestFit="1" customWidth="1"/>
    <col min="25" max="26" width="8.85546875" style="17" bestFit="1" customWidth="1"/>
    <col min="27" max="33" width="9.42578125" style="17" bestFit="1" customWidth="1"/>
    <col min="34" max="36" width="9.140625" style="17" bestFit="1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  <c r="AJ2" s="34">
        <v>0</v>
      </c>
    </row>
    <row r="3" spans="1:36" ht="14.1" customHeight="1">
      <c r="A3" s="19">
        <v>2</v>
      </c>
      <c r="B3" s="20" t="s">
        <v>10</v>
      </c>
      <c r="C3" s="21">
        <v>346940</v>
      </c>
      <c r="D3" s="22">
        <v>431180</v>
      </c>
      <c r="E3" s="22">
        <v>510930</v>
      </c>
      <c r="F3" s="22">
        <v>580710</v>
      </c>
      <c r="G3" s="22">
        <v>644340</v>
      </c>
      <c r="H3" s="22">
        <v>711020</v>
      </c>
      <c r="I3" s="22">
        <v>792350</v>
      </c>
      <c r="J3" s="22">
        <v>873210</v>
      </c>
      <c r="K3" s="22">
        <v>953960</v>
      </c>
      <c r="L3" s="22">
        <v>1020780</v>
      </c>
      <c r="M3" s="22">
        <v>1082470</v>
      </c>
      <c r="N3" s="22">
        <v>1134150</v>
      </c>
      <c r="O3" s="22">
        <v>1183360</v>
      </c>
      <c r="P3" s="22">
        <v>1226890</v>
      </c>
      <c r="Q3" s="22">
        <v>1270010</v>
      </c>
      <c r="R3" s="22">
        <v>1313280</v>
      </c>
      <c r="S3" s="22">
        <v>1356750</v>
      </c>
      <c r="T3" s="22">
        <v>1389890</v>
      </c>
      <c r="U3" s="22">
        <v>1426100</v>
      </c>
      <c r="V3" s="22">
        <v>1446700</v>
      </c>
      <c r="W3" s="22">
        <v>1401760</v>
      </c>
      <c r="X3" s="22">
        <v>1374940</v>
      </c>
      <c r="Y3" s="22">
        <v>1352610</v>
      </c>
      <c r="Z3" s="22">
        <v>1340250</v>
      </c>
      <c r="AA3" s="22">
        <v>1314150</v>
      </c>
      <c r="AB3" s="22">
        <v>1266282</v>
      </c>
      <c r="AC3" s="22">
        <v>1203392</v>
      </c>
      <c r="AD3" s="22">
        <v>1139880</v>
      </c>
      <c r="AE3" s="22">
        <v>1075344</v>
      </c>
      <c r="AF3" s="22">
        <v>1021579</v>
      </c>
      <c r="AG3" s="22">
        <v>970442</v>
      </c>
      <c r="AH3" s="22">
        <v>925768</v>
      </c>
      <c r="AI3" s="22">
        <v>883888</v>
      </c>
      <c r="AJ3" s="22">
        <v>841928</v>
      </c>
    </row>
    <row r="4" spans="1:36" ht="14.1" customHeight="1">
      <c r="A4" s="19">
        <v>3</v>
      </c>
      <c r="B4" s="20" t="s">
        <v>11</v>
      </c>
      <c r="C4" s="21">
        <v>768380</v>
      </c>
      <c r="D4" s="22">
        <v>853760</v>
      </c>
      <c r="E4" s="22">
        <v>933760</v>
      </c>
      <c r="F4" s="22">
        <v>994730</v>
      </c>
      <c r="G4" s="22">
        <v>1075420</v>
      </c>
      <c r="H4" s="22">
        <v>1153750</v>
      </c>
      <c r="I4" s="22">
        <v>1226320</v>
      </c>
      <c r="J4" s="22">
        <v>1316600</v>
      </c>
      <c r="K4" s="22">
        <v>1414910</v>
      </c>
      <c r="L4" s="22">
        <v>1484180</v>
      </c>
      <c r="M4" s="22">
        <v>1518440</v>
      </c>
      <c r="N4" s="22">
        <v>1593630</v>
      </c>
      <c r="O4" s="22">
        <v>1661730</v>
      </c>
      <c r="P4" s="22">
        <v>1745100</v>
      </c>
      <c r="Q4" s="22">
        <v>1821980</v>
      </c>
      <c r="R4" s="22">
        <v>1922200</v>
      </c>
      <c r="S4" s="22">
        <v>2026560</v>
      </c>
      <c r="T4" s="22">
        <v>2111920</v>
      </c>
      <c r="U4" s="22">
        <v>2192990</v>
      </c>
      <c r="V4" s="22">
        <v>2242340</v>
      </c>
      <c r="W4" s="22">
        <v>2244430</v>
      </c>
      <c r="X4" s="22">
        <v>2251040</v>
      </c>
      <c r="Y4" s="22">
        <v>2263030</v>
      </c>
      <c r="Z4" s="22">
        <v>2294050</v>
      </c>
      <c r="AA4" s="22">
        <v>2291620</v>
      </c>
      <c r="AB4" s="22">
        <v>2286419</v>
      </c>
      <c r="AC4" s="22">
        <v>2283537</v>
      </c>
      <c r="AD4" s="22">
        <v>2260558</v>
      </c>
      <c r="AE4" s="22">
        <v>2218461</v>
      </c>
      <c r="AF4" s="22">
        <v>2156774</v>
      </c>
      <c r="AG4" s="22">
        <v>2114376</v>
      </c>
      <c r="AH4" s="22">
        <v>2034830</v>
      </c>
      <c r="AI4" s="22">
        <v>1968650</v>
      </c>
      <c r="AJ4" s="22">
        <v>1888940</v>
      </c>
    </row>
    <row r="5" spans="1:36" ht="14.1" customHeight="1">
      <c r="A5" s="19" t="s">
        <v>68</v>
      </c>
      <c r="B5" s="20" t="s">
        <v>12</v>
      </c>
      <c r="C5" s="21">
        <v>1197340</v>
      </c>
      <c r="D5" s="22">
        <v>1189110</v>
      </c>
      <c r="E5" s="22">
        <v>1177630</v>
      </c>
      <c r="F5" s="22">
        <v>1167900</v>
      </c>
      <c r="G5" s="22">
        <v>1151240</v>
      </c>
      <c r="H5" s="22">
        <v>1126840</v>
      </c>
      <c r="I5" s="22">
        <v>1110150</v>
      </c>
      <c r="J5" s="22">
        <v>1063090</v>
      </c>
      <c r="K5" s="22">
        <v>973050</v>
      </c>
      <c r="L5" s="22">
        <v>885770</v>
      </c>
      <c r="M5" s="22">
        <v>796430</v>
      </c>
      <c r="N5" s="22">
        <v>712260</v>
      </c>
      <c r="O5" s="22">
        <v>630740</v>
      </c>
      <c r="P5" s="22">
        <v>579190</v>
      </c>
      <c r="Q5" s="22">
        <v>533270</v>
      </c>
      <c r="R5" s="22">
        <v>487860</v>
      </c>
      <c r="S5" s="22">
        <v>423720</v>
      </c>
      <c r="T5" s="22">
        <v>358290</v>
      </c>
      <c r="U5" s="22">
        <v>287170</v>
      </c>
      <c r="V5" s="22">
        <v>228410</v>
      </c>
      <c r="W5" s="22">
        <v>174650</v>
      </c>
      <c r="X5" s="22">
        <v>155680</v>
      </c>
      <c r="Y5" s="22">
        <v>139760</v>
      </c>
      <c r="Z5" s="22">
        <v>122890</v>
      </c>
      <c r="AA5" s="22">
        <v>105810</v>
      </c>
      <c r="AB5" s="22">
        <v>90940</v>
      </c>
      <c r="AC5" s="22">
        <v>78180</v>
      </c>
      <c r="AD5" s="22">
        <v>63390</v>
      </c>
      <c r="AE5" s="22">
        <v>61920</v>
      </c>
      <c r="AF5" s="22">
        <v>61020</v>
      </c>
      <c r="AG5" s="22">
        <v>56830</v>
      </c>
      <c r="AH5" s="22">
        <v>56570</v>
      </c>
      <c r="AI5" s="22">
        <v>60750</v>
      </c>
      <c r="AJ5" s="22">
        <v>63460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600</v>
      </c>
      <c r="L6" s="22">
        <v>1000</v>
      </c>
      <c r="M6" s="22">
        <v>1840</v>
      </c>
      <c r="N6" s="22">
        <v>3180</v>
      </c>
      <c r="O6" s="22">
        <v>5640</v>
      </c>
      <c r="P6" s="22">
        <v>7790</v>
      </c>
      <c r="Q6" s="22">
        <v>10600</v>
      </c>
      <c r="R6" s="22">
        <v>14145</v>
      </c>
      <c r="S6" s="22">
        <v>19715</v>
      </c>
      <c r="T6" s="22">
        <v>24280</v>
      </c>
      <c r="U6" s="22">
        <v>29025</v>
      </c>
      <c r="V6" s="22">
        <v>33025</v>
      </c>
      <c r="W6" s="22">
        <v>36805</v>
      </c>
      <c r="X6" s="22">
        <v>40400</v>
      </c>
      <c r="Y6" s="22">
        <v>43995</v>
      </c>
      <c r="Z6" s="22">
        <v>46990</v>
      </c>
      <c r="AA6" s="22">
        <v>49715</v>
      </c>
      <c r="AB6" s="22">
        <v>51986</v>
      </c>
      <c r="AC6" s="22">
        <v>53661</v>
      </c>
      <c r="AD6" s="22">
        <v>54505</v>
      </c>
      <c r="AE6" s="22">
        <v>55716</v>
      </c>
      <c r="AF6" s="22">
        <v>54928</v>
      </c>
      <c r="AG6" s="22">
        <v>55185</v>
      </c>
      <c r="AH6" s="22">
        <v>53580</v>
      </c>
      <c r="AI6" s="22">
        <v>53300</v>
      </c>
      <c r="AJ6" s="22">
        <v>53030</v>
      </c>
    </row>
    <row r="7" spans="1:36" ht="14.1" customHeight="1">
      <c r="A7" s="19">
        <v>5</v>
      </c>
      <c r="B7" s="20" t="s">
        <v>13</v>
      </c>
      <c r="C7" s="21">
        <v>1880445</v>
      </c>
      <c r="D7" s="22">
        <v>1875105</v>
      </c>
      <c r="E7" s="22">
        <v>1869180</v>
      </c>
      <c r="F7" s="22">
        <v>1863540</v>
      </c>
      <c r="G7" s="22">
        <v>1857420</v>
      </c>
      <c r="H7" s="22">
        <v>1863330</v>
      </c>
      <c r="I7" s="22">
        <v>1864440</v>
      </c>
      <c r="J7" s="22">
        <v>1865580</v>
      </c>
      <c r="K7" s="22">
        <v>1862250</v>
      </c>
      <c r="L7" s="22">
        <v>1877415</v>
      </c>
      <c r="M7" s="22">
        <v>1881585</v>
      </c>
      <c r="N7" s="22">
        <v>1881585</v>
      </c>
      <c r="O7" s="22">
        <v>1874880</v>
      </c>
      <c r="P7" s="22">
        <v>1859880</v>
      </c>
      <c r="Q7" s="22">
        <v>1837830</v>
      </c>
      <c r="R7" s="22">
        <v>1811265</v>
      </c>
      <c r="S7" s="22">
        <v>1782675</v>
      </c>
      <c r="T7" s="22">
        <v>1744065</v>
      </c>
      <c r="U7" s="22">
        <v>1726575</v>
      </c>
      <c r="V7" s="22">
        <v>1706865</v>
      </c>
      <c r="W7" s="22">
        <v>1697205</v>
      </c>
      <c r="X7" s="22">
        <v>1696005</v>
      </c>
      <c r="Y7" s="22">
        <v>1708815</v>
      </c>
      <c r="Z7" s="22">
        <v>1726740</v>
      </c>
      <c r="AA7" s="22">
        <v>1746510</v>
      </c>
      <c r="AB7" s="22">
        <v>1752782</v>
      </c>
      <c r="AC7" s="22">
        <v>1769648</v>
      </c>
      <c r="AD7" s="22">
        <v>1779084</v>
      </c>
      <c r="AE7" s="22">
        <v>1789763</v>
      </c>
      <c r="AF7" s="22">
        <v>1796242</v>
      </c>
      <c r="AG7" s="22">
        <v>1805642</v>
      </c>
      <c r="AH7" s="22">
        <v>1814069</v>
      </c>
      <c r="AI7" s="22">
        <v>1820909</v>
      </c>
      <c r="AJ7" s="22">
        <v>1842330</v>
      </c>
    </row>
    <row r="8" spans="1:36" ht="14.1" customHeight="1">
      <c r="A8" s="19">
        <v>6</v>
      </c>
      <c r="B8" s="20" t="s">
        <v>14</v>
      </c>
      <c r="C8" s="21">
        <v>1082056</v>
      </c>
      <c r="D8" s="22">
        <v>1071400</v>
      </c>
      <c r="E8" s="22">
        <v>1049976</v>
      </c>
      <c r="F8" s="22">
        <v>1021712</v>
      </c>
      <c r="G8" s="22">
        <v>995808</v>
      </c>
      <c r="H8" s="22">
        <v>962240</v>
      </c>
      <c r="I8" s="22">
        <v>930040</v>
      </c>
      <c r="J8" s="22">
        <v>872912</v>
      </c>
      <c r="K8" s="22">
        <v>811368</v>
      </c>
      <c r="L8" s="22">
        <v>753256</v>
      </c>
      <c r="M8" s="22">
        <v>708640</v>
      </c>
      <c r="N8" s="22">
        <v>681920</v>
      </c>
      <c r="O8" s="22">
        <v>654440</v>
      </c>
      <c r="P8" s="22">
        <v>626920</v>
      </c>
      <c r="Q8" s="22">
        <v>595768</v>
      </c>
      <c r="R8" s="22">
        <v>572248</v>
      </c>
      <c r="S8" s="22">
        <v>516408</v>
      </c>
      <c r="T8" s="22">
        <v>465288</v>
      </c>
      <c r="U8" s="22">
        <v>418656</v>
      </c>
      <c r="V8" s="22">
        <v>360040</v>
      </c>
      <c r="W8" s="22">
        <v>298768</v>
      </c>
      <c r="X8" s="22">
        <v>272136</v>
      </c>
      <c r="Y8" s="22">
        <v>251728</v>
      </c>
      <c r="Z8" s="22">
        <v>234000</v>
      </c>
      <c r="AA8" s="22">
        <v>215352</v>
      </c>
      <c r="AB8" s="22">
        <v>200678</v>
      </c>
      <c r="AC8" s="22">
        <v>187511</v>
      </c>
      <c r="AD8" s="22">
        <v>177106</v>
      </c>
      <c r="AE8" s="22">
        <v>168617</v>
      </c>
      <c r="AF8" s="22">
        <v>162032</v>
      </c>
      <c r="AG8" s="22">
        <v>155598</v>
      </c>
      <c r="AH8" s="22">
        <v>148873</v>
      </c>
      <c r="AI8" s="22">
        <v>144921</v>
      </c>
      <c r="AJ8" s="22">
        <v>139497</v>
      </c>
    </row>
    <row r="9" spans="1:36" ht="14.1" customHeight="1">
      <c r="A9" s="19">
        <v>7</v>
      </c>
      <c r="B9" s="20" t="s">
        <v>15</v>
      </c>
      <c r="C9" s="21">
        <v>971820</v>
      </c>
      <c r="D9" s="22">
        <v>951880</v>
      </c>
      <c r="E9" s="22">
        <v>928100</v>
      </c>
      <c r="F9" s="22">
        <v>904540</v>
      </c>
      <c r="G9" s="22">
        <v>879300</v>
      </c>
      <c r="H9" s="22">
        <v>849080</v>
      </c>
      <c r="I9" s="22">
        <v>818380</v>
      </c>
      <c r="J9" s="22">
        <v>786920</v>
      </c>
      <c r="K9" s="22">
        <v>754020</v>
      </c>
      <c r="L9" s="22">
        <v>721360</v>
      </c>
      <c r="M9" s="22">
        <v>687820</v>
      </c>
      <c r="N9" s="22">
        <v>655540</v>
      </c>
      <c r="O9" s="22">
        <v>621060</v>
      </c>
      <c r="P9" s="22">
        <v>587020</v>
      </c>
      <c r="Q9" s="22">
        <v>553340</v>
      </c>
      <c r="R9" s="22">
        <v>519960</v>
      </c>
      <c r="S9" s="22">
        <v>479540</v>
      </c>
      <c r="T9" s="22">
        <v>427340</v>
      </c>
      <c r="U9" s="22">
        <v>386540</v>
      </c>
      <c r="V9" s="22">
        <v>348680</v>
      </c>
      <c r="W9" s="22">
        <v>287520</v>
      </c>
      <c r="X9" s="22">
        <v>234060</v>
      </c>
      <c r="Y9" s="22">
        <v>189200</v>
      </c>
      <c r="Z9" s="22">
        <v>147020</v>
      </c>
      <c r="AA9" s="22">
        <v>113420</v>
      </c>
      <c r="AB9" s="22">
        <v>106745</v>
      </c>
      <c r="AC9" s="22">
        <v>100488</v>
      </c>
      <c r="AD9" s="22">
        <v>94808</v>
      </c>
      <c r="AE9" s="22">
        <v>90483</v>
      </c>
      <c r="AF9" s="22">
        <v>85917</v>
      </c>
      <c r="AG9" s="22">
        <v>82454</v>
      </c>
      <c r="AH9" s="22">
        <v>77970</v>
      </c>
      <c r="AI9" s="22">
        <v>75810</v>
      </c>
      <c r="AJ9" s="22">
        <v>73350</v>
      </c>
    </row>
    <row r="10" spans="1:36" ht="14.1" customHeight="1">
      <c r="A10" s="19">
        <v>8</v>
      </c>
      <c r="B10" s="20" t="s">
        <v>71</v>
      </c>
      <c r="C10" s="21">
        <v>1362480</v>
      </c>
      <c r="D10" s="22">
        <v>1392000</v>
      </c>
      <c r="E10" s="22">
        <v>1399500</v>
      </c>
      <c r="F10" s="22">
        <v>1401780</v>
      </c>
      <c r="G10" s="22">
        <v>1397790</v>
      </c>
      <c r="H10" s="22">
        <v>1372500</v>
      </c>
      <c r="I10" s="22">
        <v>1379670</v>
      </c>
      <c r="J10" s="22">
        <v>1377330</v>
      </c>
      <c r="K10" s="22">
        <v>1365210</v>
      </c>
      <c r="L10" s="22">
        <v>1344180</v>
      </c>
      <c r="M10" s="22">
        <v>1335840</v>
      </c>
      <c r="N10" s="22">
        <v>1338150</v>
      </c>
      <c r="O10" s="22">
        <v>1327410</v>
      </c>
      <c r="P10" s="22">
        <v>1300620</v>
      </c>
      <c r="Q10" s="22">
        <v>1277790</v>
      </c>
      <c r="R10" s="22">
        <v>1251540</v>
      </c>
      <c r="S10" s="22">
        <v>1228950</v>
      </c>
      <c r="T10" s="22">
        <v>1201950</v>
      </c>
      <c r="U10" s="22">
        <v>1183320</v>
      </c>
      <c r="V10" s="22">
        <v>1157850</v>
      </c>
      <c r="W10" s="22">
        <v>1079760</v>
      </c>
      <c r="X10" s="22">
        <v>978685</v>
      </c>
      <c r="Y10" s="22">
        <v>910885</v>
      </c>
      <c r="Z10" s="22">
        <v>848695</v>
      </c>
      <c r="AA10" s="22">
        <v>767725</v>
      </c>
      <c r="AB10" s="22">
        <v>743425</v>
      </c>
      <c r="AC10" s="22">
        <v>716095</v>
      </c>
      <c r="AD10" s="22">
        <v>693625</v>
      </c>
      <c r="AE10" s="22">
        <v>676255</v>
      </c>
      <c r="AF10" s="22">
        <v>666115</v>
      </c>
      <c r="AG10" s="22">
        <v>639235</v>
      </c>
      <c r="AH10" s="22">
        <v>600985</v>
      </c>
      <c r="AI10" s="22">
        <v>573925</v>
      </c>
      <c r="AJ10" s="22">
        <v>560995</v>
      </c>
    </row>
    <row r="11" spans="1:36" ht="14.1" customHeight="1">
      <c r="A11" s="19">
        <v>9</v>
      </c>
      <c r="B11" s="20" t="s">
        <v>72</v>
      </c>
      <c r="C11" s="21">
        <v>75600</v>
      </c>
      <c r="D11" s="22">
        <v>82000</v>
      </c>
      <c r="E11" s="22">
        <v>92500</v>
      </c>
      <c r="F11" s="22">
        <v>107000</v>
      </c>
      <c r="G11" s="22">
        <v>124600</v>
      </c>
      <c r="H11" s="22">
        <v>145000</v>
      </c>
      <c r="I11" s="22">
        <v>163000</v>
      </c>
      <c r="J11" s="22">
        <v>177800</v>
      </c>
      <c r="K11" s="22">
        <v>190600</v>
      </c>
      <c r="L11" s="22">
        <v>202700</v>
      </c>
      <c r="M11" s="22">
        <v>218500</v>
      </c>
      <c r="N11" s="22">
        <v>243300</v>
      </c>
      <c r="O11" s="22">
        <v>260500</v>
      </c>
      <c r="P11" s="22">
        <v>273100</v>
      </c>
      <c r="Q11" s="22">
        <v>286800</v>
      </c>
      <c r="R11" s="22">
        <v>298800</v>
      </c>
      <c r="S11" s="22">
        <v>308300</v>
      </c>
      <c r="T11" s="22">
        <v>315900</v>
      </c>
      <c r="U11" s="22">
        <v>326600</v>
      </c>
      <c r="V11" s="22">
        <v>331700</v>
      </c>
      <c r="W11" s="22">
        <v>336200</v>
      </c>
      <c r="X11" s="22">
        <v>337094</v>
      </c>
      <c r="Y11" s="22">
        <v>336494</v>
      </c>
      <c r="Z11" s="22">
        <v>329694</v>
      </c>
      <c r="AA11" s="22">
        <v>320494</v>
      </c>
      <c r="AB11" s="22">
        <v>306394</v>
      </c>
      <c r="AC11" s="22">
        <v>292394</v>
      </c>
      <c r="AD11" s="22">
        <v>284894</v>
      </c>
      <c r="AE11" s="22">
        <v>279494</v>
      </c>
      <c r="AF11" s="22">
        <v>271394</v>
      </c>
      <c r="AG11" s="22">
        <v>256694</v>
      </c>
      <c r="AH11" s="22">
        <v>234794</v>
      </c>
      <c r="AI11" s="22">
        <v>218994</v>
      </c>
      <c r="AJ11" s="22">
        <v>209294</v>
      </c>
    </row>
    <row r="12" spans="1:36" ht="14.1" customHeight="1">
      <c r="A12" s="19">
        <v>10</v>
      </c>
      <c r="B12" s="20" t="s">
        <v>16</v>
      </c>
      <c r="C12" s="21">
        <v>3982720</v>
      </c>
      <c r="D12" s="22">
        <v>3979080</v>
      </c>
      <c r="E12" s="22">
        <v>3924410</v>
      </c>
      <c r="F12" s="22">
        <v>3829770</v>
      </c>
      <c r="G12" s="22">
        <v>3698450</v>
      </c>
      <c r="H12" s="22">
        <v>3521840</v>
      </c>
      <c r="I12" s="22">
        <v>3303720</v>
      </c>
      <c r="J12" s="22">
        <v>3062990</v>
      </c>
      <c r="K12" s="22">
        <v>2779070</v>
      </c>
      <c r="L12" s="22">
        <v>2448950</v>
      </c>
      <c r="M12" s="22">
        <v>2083270</v>
      </c>
      <c r="N12" s="22">
        <v>1685600</v>
      </c>
      <c r="O12" s="22">
        <v>1408400</v>
      </c>
      <c r="P12" s="22">
        <v>1205050</v>
      </c>
      <c r="Q12" s="22">
        <v>1045240</v>
      </c>
      <c r="R12" s="22">
        <v>934570</v>
      </c>
      <c r="S12" s="22">
        <v>842450</v>
      </c>
      <c r="T12" s="22">
        <v>764540</v>
      </c>
      <c r="U12" s="22">
        <v>689570</v>
      </c>
      <c r="V12" s="22">
        <v>594090</v>
      </c>
      <c r="W12" s="22">
        <v>510300</v>
      </c>
      <c r="X12" s="22">
        <v>442890</v>
      </c>
      <c r="Y12" s="22">
        <v>391020</v>
      </c>
      <c r="Z12" s="22">
        <v>343630</v>
      </c>
      <c r="AA12" s="22">
        <v>297430</v>
      </c>
      <c r="AB12" s="22">
        <v>261030</v>
      </c>
      <c r="AC12" s="22">
        <v>230650</v>
      </c>
      <c r="AD12" s="22">
        <v>187390</v>
      </c>
      <c r="AE12" s="22">
        <v>151830</v>
      </c>
      <c r="AF12" s="22">
        <v>126980</v>
      </c>
      <c r="AG12" s="22">
        <v>102200</v>
      </c>
      <c r="AH12" s="22">
        <v>79590</v>
      </c>
      <c r="AI12" s="22">
        <v>65100</v>
      </c>
      <c r="AJ12" s="22">
        <v>51170</v>
      </c>
    </row>
    <row r="13" spans="1:36">
      <c r="A13" s="19" t="s">
        <v>70</v>
      </c>
      <c r="B13" s="20" t="s">
        <v>73</v>
      </c>
      <c r="C13" s="21">
        <v>30420</v>
      </c>
      <c r="D13" s="22">
        <v>37620</v>
      </c>
      <c r="E13" s="22">
        <v>43290</v>
      </c>
      <c r="F13" s="22">
        <v>47040</v>
      </c>
      <c r="G13" s="22">
        <v>51300</v>
      </c>
      <c r="H13" s="22">
        <v>53790</v>
      </c>
      <c r="I13" s="22">
        <v>58770</v>
      </c>
      <c r="J13" s="22">
        <v>64260</v>
      </c>
      <c r="K13" s="22">
        <v>67950</v>
      </c>
      <c r="L13" s="22">
        <v>71670</v>
      </c>
      <c r="M13" s="22">
        <v>73680</v>
      </c>
      <c r="N13" s="22">
        <v>78270</v>
      </c>
      <c r="O13" s="22">
        <v>83550</v>
      </c>
      <c r="P13" s="22">
        <v>87630</v>
      </c>
      <c r="Q13" s="22">
        <v>88290</v>
      </c>
      <c r="R13" s="22">
        <v>92040</v>
      </c>
      <c r="S13" s="22">
        <v>96960</v>
      </c>
      <c r="T13" s="22">
        <v>100260</v>
      </c>
      <c r="U13" s="22">
        <v>106410</v>
      </c>
      <c r="V13" s="22">
        <v>111150</v>
      </c>
      <c r="W13" s="22">
        <v>118410</v>
      </c>
      <c r="X13" s="22">
        <v>114233</v>
      </c>
      <c r="Y13" s="22">
        <v>111863</v>
      </c>
      <c r="Z13" s="22">
        <v>112253</v>
      </c>
      <c r="AA13" s="22">
        <v>110543</v>
      </c>
      <c r="AB13" s="22">
        <v>107873</v>
      </c>
      <c r="AC13" s="22">
        <v>103403</v>
      </c>
      <c r="AD13" s="22">
        <v>99083</v>
      </c>
      <c r="AE13" s="22">
        <v>95573</v>
      </c>
      <c r="AF13" s="22">
        <v>90533</v>
      </c>
      <c r="AG13" s="22">
        <v>84413</v>
      </c>
      <c r="AH13" s="22">
        <v>75683</v>
      </c>
      <c r="AI13" s="22">
        <v>69893</v>
      </c>
      <c r="AJ13" s="22">
        <v>67133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1040</v>
      </c>
      <c r="L14" s="22">
        <v>2700</v>
      </c>
      <c r="M14" s="22">
        <v>6600</v>
      </c>
      <c r="N14" s="22">
        <v>15300</v>
      </c>
      <c r="O14" s="22">
        <v>26040</v>
      </c>
      <c r="P14" s="22">
        <v>38340</v>
      </c>
      <c r="Q14" s="22">
        <v>54540</v>
      </c>
      <c r="R14" s="22">
        <v>85940</v>
      </c>
      <c r="S14" s="22">
        <v>130380</v>
      </c>
      <c r="T14" s="22">
        <v>150900</v>
      </c>
      <c r="U14" s="22">
        <v>174840</v>
      </c>
      <c r="V14" s="22">
        <v>195900</v>
      </c>
      <c r="W14" s="22">
        <v>216140</v>
      </c>
      <c r="X14" s="22">
        <v>227316</v>
      </c>
      <c r="Y14" s="22">
        <v>243636</v>
      </c>
      <c r="Z14" s="22">
        <v>260476</v>
      </c>
      <c r="AA14" s="22">
        <v>275496</v>
      </c>
      <c r="AB14" s="22">
        <v>286096</v>
      </c>
      <c r="AC14" s="22">
        <v>296116</v>
      </c>
      <c r="AD14" s="22">
        <v>306456</v>
      </c>
      <c r="AE14" s="22">
        <v>319016</v>
      </c>
      <c r="AF14" s="22">
        <v>330176</v>
      </c>
      <c r="AG14" s="22">
        <v>330576</v>
      </c>
      <c r="AH14" s="22">
        <v>331336</v>
      </c>
      <c r="AI14" s="22">
        <v>365776</v>
      </c>
      <c r="AJ14" s="22">
        <v>372856</v>
      </c>
    </row>
    <row r="15" spans="1:36" ht="25.15" customHeight="1">
      <c r="A15" s="19" t="s">
        <v>85</v>
      </c>
      <c r="B15" s="20" t="s">
        <v>74</v>
      </c>
      <c r="C15" s="21">
        <v>60779</v>
      </c>
      <c r="D15" s="22">
        <v>68661</v>
      </c>
      <c r="E15" s="22">
        <v>76287</v>
      </c>
      <c r="F15" s="22">
        <v>85370</v>
      </c>
      <c r="G15" s="22">
        <v>95746</v>
      </c>
      <c r="H15" s="22">
        <v>108645</v>
      </c>
      <c r="I15" s="22">
        <v>119401</v>
      </c>
      <c r="J15" s="22">
        <v>129282</v>
      </c>
      <c r="K15" s="22">
        <v>139964</v>
      </c>
      <c r="L15" s="22">
        <v>149442</v>
      </c>
      <c r="M15" s="22">
        <v>159052</v>
      </c>
      <c r="N15" s="22">
        <v>176873</v>
      </c>
      <c r="O15" s="22">
        <v>191842</v>
      </c>
      <c r="P15" s="22">
        <v>203481</v>
      </c>
      <c r="Q15" s="22">
        <v>217054</v>
      </c>
      <c r="R15" s="22">
        <v>233824</v>
      </c>
      <c r="S15" s="22">
        <v>261473</v>
      </c>
      <c r="T15" s="22">
        <v>279975</v>
      </c>
      <c r="U15" s="22">
        <v>297107</v>
      </c>
      <c r="V15" s="22">
        <v>311005</v>
      </c>
      <c r="W15" s="22">
        <v>329123</v>
      </c>
      <c r="X15" s="22">
        <v>345338</v>
      </c>
      <c r="Y15" s="22">
        <v>366652</v>
      </c>
      <c r="Z15" s="22">
        <v>386600</v>
      </c>
      <c r="AA15" s="22">
        <v>405315</v>
      </c>
      <c r="AB15" s="22">
        <v>424937</v>
      </c>
      <c r="AC15" s="22">
        <v>442215</v>
      </c>
      <c r="AD15" s="22">
        <v>457797</v>
      </c>
      <c r="AE15" s="22">
        <v>471678</v>
      </c>
      <c r="AF15" s="22">
        <v>481279</v>
      </c>
      <c r="AG15" s="22">
        <v>493328</v>
      </c>
      <c r="AH15" s="22">
        <v>507059</v>
      </c>
      <c r="AI15" s="22">
        <v>515737</v>
      </c>
      <c r="AJ15" s="22">
        <v>523182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479</v>
      </c>
      <c r="N16" s="22">
        <v>1827</v>
      </c>
      <c r="O16" s="22">
        <v>2532</v>
      </c>
      <c r="P16" s="22">
        <v>3582</v>
      </c>
      <c r="Q16" s="22">
        <v>6342</v>
      </c>
      <c r="R16" s="22">
        <v>14329</v>
      </c>
      <c r="S16" s="22">
        <v>25483</v>
      </c>
      <c r="T16" s="22">
        <v>39679</v>
      </c>
      <c r="U16" s="22">
        <v>49651</v>
      </c>
      <c r="V16" s="22">
        <v>61042</v>
      </c>
      <c r="W16" s="22">
        <v>72583</v>
      </c>
      <c r="X16" s="22">
        <v>86037</v>
      </c>
      <c r="Y16" s="22">
        <v>98530</v>
      </c>
      <c r="Z16" s="22">
        <v>111837</v>
      </c>
      <c r="AA16" s="22">
        <v>131620</v>
      </c>
      <c r="AB16" s="22">
        <v>153666</v>
      </c>
      <c r="AC16" s="22">
        <v>172079</v>
      </c>
      <c r="AD16" s="22">
        <v>196323</v>
      </c>
      <c r="AE16" s="22">
        <v>216866</v>
      </c>
      <c r="AF16" s="22">
        <v>234270</v>
      </c>
      <c r="AG16" s="22">
        <v>254991</v>
      </c>
      <c r="AH16" s="22">
        <v>282028</v>
      </c>
      <c r="AI16" s="22">
        <v>307348</v>
      </c>
      <c r="AJ16" s="22">
        <v>321825</v>
      </c>
    </row>
    <row r="17" spans="1:36" ht="25.15" customHeight="1">
      <c r="A17" s="19">
        <v>13</v>
      </c>
      <c r="B17" s="20" t="s">
        <v>75</v>
      </c>
      <c r="C17" s="21">
        <v>171130</v>
      </c>
      <c r="D17" s="22">
        <v>187591</v>
      </c>
      <c r="E17" s="22">
        <v>197401</v>
      </c>
      <c r="F17" s="22">
        <v>206525</v>
      </c>
      <c r="G17" s="22">
        <v>213897</v>
      </c>
      <c r="H17" s="22">
        <v>221790</v>
      </c>
      <c r="I17" s="22">
        <v>231222</v>
      </c>
      <c r="J17" s="22">
        <v>234821</v>
      </c>
      <c r="K17" s="22">
        <v>236018</v>
      </c>
      <c r="L17" s="22">
        <v>238570</v>
      </c>
      <c r="M17" s="22">
        <v>239887</v>
      </c>
      <c r="N17" s="22">
        <v>244080</v>
      </c>
      <c r="O17" s="22">
        <v>245877</v>
      </c>
      <c r="P17" s="22">
        <v>247600</v>
      </c>
      <c r="Q17" s="22">
        <v>246872</v>
      </c>
      <c r="R17" s="22">
        <v>249668</v>
      </c>
      <c r="S17" s="22">
        <v>252937</v>
      </c>
      <c r="T17" s="22">
        <v>255819</v>
      </c>
      <c r="U17" s="22">
        <v>258240</v>
      </c>
      <c r="V17" s="22">
        <v>260688</v>
      </c>
      <c r="W17" s="22">
        <v>261685</v>
      </c>
      <c r="X17" s="22">
        <v>262585</v>
      </c>
      <c r="Y17" s="22">
        <v>263694</v>
      </c>
      <c r="Z17" s="22">
        <v>265088</v>
      </c>
      <c r="AA17" s="22">
        <v>268815</v>
      </c>
      <c r="AB17" s="22">
        <v>271771</v>
      </c>
      <c r="AC17" s="22">
        <v>273274</v>
      </c>
      <c r="AD17" s="22">
        <v>280369</v>
      </c>
      <c r="AE17" s="22">
        <v>281552</v>
      </c>
      <c r="AF17" s="22">
        <v>281709</v>
      </c>
      <c r="AG17" s="22">
        <v>283773</v>
      </c>
      <c r="AH17" s="22">
        <v>283088</v>
      </c>
      <c r="AI17" s="22">
        <v>283603</v>
      </c>
      <c r="AJ17" s="22">
        <v>284350</v>
      </c>
    </row>
    <row r="18" spans="1:36" ht="25.15" customHeight="1">
      <c r="A18" s="19" t="s">
        <v>87</v>
      </c>
      <c r="B18" s="20" t="s">
        <v>17</v>
      </c>
      <c r="C18" s="21">
        <v>32671</v>
      </c>
      <c r="D18" s="22">
        <v>38131</v>
      </c>
      <c r="E18" s="22">
        <v>46366</v>
      </c>
      <c r="F18" s="22">
        <v>51206</v>
      </c>
      <c r="G18" s="22">
        <v>59611</v>
      </c>
      <c r="H18" s="22">
        <v>68198</v>
      </c>
      <c r="I18" s="22">
        <v>75748</v>
      </c>
      <c r="J18" s="22">
        <v>83508</v>
      </c>
      <c r="K18" s="22">
        <v>89504</v>
      </c>
      <c r="L18" s="22">
        <v>97017</v>
      </c>
      <c r="M18" s="22">
        <v>101297</v>
      </c>
      <c r="N18" s="22">
        <v>104957</v>
      </c>
      <c r="O18" s="22">
        <v>111372</v>
      </c>
      <c r="P18" s="22">
        <v>115832</v>
      </c>
      <c r="Q18" s="22">
        <v>122460</v>
      </c>
      <c r="R18" s="22">
        <v>129498</v>
      </c>
      <c r="S18" s="22">
        <v>141298</v>
      </c>
      <c r="T18" s="22">
        <v>153943</v>
      </c>
      <c r="U18" s="22">
        <v>166343</v>
      </c>
      <c r="V18" s="22">
        <v>177731</v>
      </c>
      <c r="W18" s="22">
        <v>185731</v>
      </c>
      <c r="X18" s="22">
        <v>198886</v>
      </c>
      <c r="Y18" s="22">
        <v>210076</v>
      </c>
      <c r="Z18" s="22">
        <v>218041</v>
      </c>
      <c r="AA18" s="22">
        <v>226361</v>
      </c>
      <c r="AB18" s="22">
        <v>236436</v>
      </c>
      <c r="AC18" s="22">
        <v>246708</v>
      </c>
      <c r="AD18" s="22">
        <v>254320</v>
      </c>
      <c r="AE18" s="22">
        <v>261553</v>
      </c>
      <c r="AF18" s="22">
        <v>267915</v>
      </c>
      <c r="AG18" s="22">
        <v>274201</v>
      </c>
      <c r="AH18" s="22">
        <v>278985</v>
      </c>
      <c r="AI18" s="22">
        <v>285047</v>
      </c>
      <c r="AJ18" s="22">
        <v>288457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800</v>
      </c>
      <c r="Q19" s="22">
        <v>800</v>
      </c>
      <c r="R19" s="22">
        <v>2480</v>
      </c>
      <c r="S19" s="22">
        <v>5992</v>
      </c>
      <c r="T19" s="22">
        <v>9752</v>
      </c>
      <c r="U19" s="22">
        <v>15912</v>
      </c>
      <c r="V19" s="22">
        <v>21656</v>
      </c>
      <c r="W19" s="22">
        <v>24656</v>
      </c>
      <c r="X19" s="22">
        <v>29936</v>
      </c>
      <c r="Y19" s="22">
        <v>34046</v>
      </c>
      <c r="Z19" s="22">
        <v>34346</v>
      </c>
      <c r="AA19" s="22">
        <v>38446</v>
      </c>
      <c r="AB19" s="22">
        <v>41046</v>
      </c>
      <c r="AC19" s="22">
        <v>46709</v>
      </c>
      <c r="AD19" s="22">
        <v>50529</v>
      </c>
      <c r="AE19" s="22">
        <v>53735</v>
      </c>
      <c r="AF19" s="22">
        <v>54635</v>
      </c>
      <c r="AG19" s="22">
        <v>56186</v>
      </c>
      <c r="AH19" s="22">
        <v>62280</v>
      </c>
      <c r="AI19" s="22">
        <v>64192</v>
      </c>
      <c r="AJ19" s="22">
        <v>66053</v>
      </c>
    </row>
    <row r="20" spans="1:36" ht="25.15" customHeight="1">
      <c r="A20" s="19">
        <v>15</v>
      </c>
      <c r="B20" s="20" t="s">
        <v>18</v>
      </c>
      <c r="C20" s="21">
        <v>75671</v>
      </c>
      <c r="D20" s="22">
        <v>83391</v>
      </c>
      <c r="E20" s="22">
        <v>91511</v>
      </c>
      <c r="F20" s="22">
        <v>95920</v>
      </c>
      <c r="G20" s="22">
        <v>99400</v>
      </c>
      <c r="H20" s="22">
        <v>103950</v>
      </c>
      <c r="I20" s="22">
        <v>105143</v>
      </c>
      <c r="J20" s="22">
        <v>108828</v>
      </c>
      <c r="K20" s="22">
        <v>107760</v>
      </c>
      <c r="L20" s="22">
        <v>110604</v>
      </c>
      <c r="M20" s="22">
        <v>112535</v>
      </c>
      <c r="N20" s="22">
        <v>113181</v>
      </c>
      <c r="O20" s="22">
        <v>113615</v>
      </c>
      <c r="P20" s="22">
        <v>114210</v>
      </c>
      <c r="Q20" s="22">
        <v>112444</v>
      </c>
      <c r="R20" s="22">
        <v>112519</v>
      </c>
      <c r="S20" s="22">
        <v>112984</v>
      </c>
      <c r="T20" s="22">
        <v>114328</v>
      </c>
      <c r="U20" s="22">
        <v>116366</v>
      </c>
      <c r="V20" s="22">
        <v>116794</v>
      </c>
      <c r="W20" s="22">
        <v>117559</v>
      </c>
      <c r="X20" s="22">
        <v>120531</v>
      </c>
      <c r="Y20" s="22">
        <v>119260</v>
      </c>
      <c r="Z20" s="22">
        <v>120290</v>
      </c>
      <c r="AA20" s="22">
        <v>120411</v>
      </c>
      <c r="AB20" s="22">
        <v>117636</v>
      </c>
      <c r="AC20" s="22">
        <v>117488</v>
      </c>
      <c r="AD20" s="22">
        <v>117898</v>
      </c>
      <c r="AE20" s="22">
        <v>118199</v>
      </c>
      <c r="AF20" s="22">
        <v>117365</v>
      </c>
      <c r="AG20" s="22">
        <v>117709</v>
      </c>
      <c r="AH20" s="22">
        <v>116326</v>
      </c>
      <c r="AI20" s="22">
        <v>114797</v>
      </c>
      <c r="AJ20" s="22">
        <v>114798</v>
      </c>
    </row>
    <row r="21" spans="1:36" ht="25.15" customHeight="1">
      <c r="A21" s="19" t="s">
        <v>89</v>
      </c>
      <c r="B21" s="20" t="s">
        <v>19</v>
      </c>
      <c r="C21" s="21">
        <v>44490</v>
      </c>
      <c r="D21" s="22">
        <v>56340</v>
      </c>
      <c r="E21" s="22">
        <v>66880</v>
      </c>
      <c r="F21" s="22">
        <v>74520</v>
      </c>
      <c r="G21" s="22">
        <v>93120</v>
      </c>
      <c r="H21" s="22">
        <v>130210</v>
      </c>
      <c r="I21" s="22">
        <v>157455</v>
      </c>
      <c r="J21" s="22">
        <v>177625</v>
      </c>
      <c r="K21" s="22">
        <v>190314</v>
      </c>
      <c r="L21" s="22">
        <v>208304</v>
      </c>
      <c r="M21" s="22">
        <v>226571</v>
      </c>
      <c r="N21" s="22">
        <v>236021</v>
      </c>
      <c r="O21" s="22">
        <v>251141</v>
      </c>
      <c r="P21" s="22">
        <v>264681</v>
      </c>
      <c r="Q21" s="22">
        <v>278421</v>
      </c>
      <c r="R21" s="22">
        <v>286965</v>
      </c>
      <c r="S21" s="22">
        <v>319853</v>
      </c>
      <c r="T21" s="22">
        <v>355186</v>
      </c>
      <c r="U21" s="22">
        <v>399813</v>
      </c>
      <c r="V21" s="22">
        <v>437953</v>
      </c>
      <c r="W21" s="22">
        <v>475061</v>
      </c>
      <c r="X21" s="22">
        <v>527619</v>
      </c>
      <c r="Y21" s="22">
        <v>579939</v>
      </c>
      <c r="Z21" s="22">
        <v>629039</v>
      </c>
      <c r="AA21" s="22">
        <v>688396</v>
      </c>
      <c r="AB21" s="22">
        <v>732382</v>
      </c>
      <c r="AC21" s="22">
        <v>780089</v>
      </c>
      <c r="AD21" s="22">
        <v>832453</v>
      </c>
      <c r="AE21" s="22">
        <v>855707</v>
      </c>
      <c r="AF21" s="22">
        <v>895425</v>
      </c>
      <c r="AG21" s="22">
        <v>980871</v>
      </c>
      <c r="AH21" s="22">
        <v>1007165</v>
      </c>
      <c r="AI21" s="22">
        <v>1025710</v>
      </c>
      <c r="AJ21" s="22">
        <v>1059632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1190</v>
      </c>
      <c r="R22" s="22">
        <v>1190</v>
      </c>
      <c r="S22" s="22">
        <v>6590</v>
      </c>
      <c r="T22" s="22">
        <v>11380</v>
      </c>
      <c r="U22" s="22">
        <v>20736</v>
      </c>
      <c r="V22" s="22">
        <v>22716</v>
      </c>
      <c r="W22" s="22">
        <v>23364</v>
      </c>
      <c r="X22" s="22">
        <v>33758</v>
      </c>
      <c r="Y22" s="22">
        <v>35118</v>
      </c>
      <c r="Z22" s="22">
        <v>37118</v>
      </c>
      <c r="AA22" s="22">
        <v>44118</v>
      </c>
      <c r="AB22" s="22">
        <v>45438</v>
      </c>
      <c r="AC22" s="22">
        <v>49097</v>
      </c>
      <c r="AD22" s="22">
        <v>50148</v>
      </c>
      <c r="AE22" s="22">
        <v>51328</v>
      </c>
      <c r="AF22" s="22">
        <v>53879</v>
      </c>
      <c r="AG22" s="22">
        <v>57900</v>
      </c>
      <c r="AH22" s="22">
        <v>59900</v>
      </c>
      <c r="AI22" s="22">
        <v>63430</v>
      </c>
      <c r="AJ22" s="22">
        <v>65751</v>
      </c>
    </row>
    <row r="23" spans="1:36" ht="25.15" customHeight="1">
      <c r="A23" s="19">
        <v>17</v>
      </c>
      <c r="B23" s="20" t="s">
        <v>20</v>
      </c>
      <c r="C23" s="21">
        <v>183950</v>
      </c>
      <c r="D23" s="22">
        <v>202690</v>
      </c>
      <c r="E23" s="22">
        <v>217911</v>
      </c>
      <c r="F23" s="22">
        <v>231414</v>
      </c>
      <c r="G23" s="22">
        <v>253474</v>
      </c>
      <c r="H23" s="22">
        <v>266344</v>
      </c>
      <c r="I23" s="22">
        <v>274118</v>
      </c>
      <c r="J23" s="22">
        <v>284678</v>
      </c>
      <c r="K23" s="22">
        <v>284975</v>
      </c>
      <c r="L23" s="22">
        <v>294584</v>
      </c>
      <c r="M23" s="22">
        <v>303092</v>
      </c>
      <c r="N23" s="22">
        <v>314772</v>
      </c>
      <c r="O23" s="22">
        <v>319712</v>
      </c>
      <c r="P23" s="22">
        <v>313940</v>
      </c>
      <c r="Q23" s="22">
        <v>314215</v>
      </c>
      <c r="R23" s="22">
        <v>315266</v>
      </c>
      <c r="S23" s="22">
        <v>318281</v>
      </c>
      <c r="T23" s="22">
        <v>326051</v>
      </c>
      <c r="U23" s="22">
        <v>318901</v>
      </c>
      <c r="V23" s="22">
        <v>319621</v>
      </c>
      <c r="W23" s="22">
        <v>330500</v>
      </c>
      <c r="X23" s="22">
        <v>330249</v>
      </c>
      <c r="Y23" s="22">
        <v>325884</v>
      </c>
      <c r="Z23" s="22">
        <v>325624</v>
      </c>
      <c r="AA23" s="22">
        <v>327235</v>
      </c>
      <c r="AB23" s="22">
        <v>320996</v>
      </c>
      <c r="AC23" s="22">
        <v>315386</v>
      </c>
      <c r="AD23" s="22">
        <v>311949</v>
      </c>
      <c r="AE23" s="22">
        <v>306464</v>
      </c>
      <c r="AF23" s="22">
        <v>313734</v>
      </c>
      <c r="AG23" s="22">
        <v>317851</v>
      </c>
      <c r="AH23" s="22">
        <v>314364</v>
      </c>
      <c r="AI23" s="22">
        <v>312881</v>
      </c>
      <c r="AJ23" s="22">
        <v>319074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3480</v>
      </c>
      <c r="I24" s="22">
        <v>11180</v>
      </c>
      <c r="J24" s="22">
        <v>13900</v>
      </c>
      <c r="K24" s="22">
        <v>15650</v>
      </c>
      <c r="L24" s="22">
        <v>15650</v>
      </c>
      <c r="M24" s="22">
        <v>15650</v>
      </c>
      <c r="N24" s="22">
        <v>15550</v>
      </c>
      <c r="O24" s="22">
        <v>9876</v>
      </c>
      <c r="P24" s="22">
        <v>10211</v>
      </c>
      <c r="Q24" s="22">
        <v>10272</v>
      </c>
      <c r="R24" s="22">
        <v>10139</v>
      </c>
      <c r="S24" s="22">
        <v>15877</v>
      </c>
      <c r="T24" s="22">
        <v>54394</v>
      </c>
      <c r="U24" s="22">
        <v>116972</v>
      </c>
      <c r="V24" s="22">
        <v>116972</v>
      </c>
      <c r="W24" s="22">
        <v>190185</v>
      </c>
      <c r="X24" s="22">
        <v>190185</v>
      </c>
      <c r="Y24" s="22">
        <v>220185</v>
      </c>
      <c r="Z24" s="22">
        <v>221185</v>
      </c>
      <c r="AA24" s="22">
        <v>221185</v>
      </c>
      <c r="AB24" s="22">
        <v>226635</v>
      </c>
      <c r="AC24" s="22">
        <v>213635</v>
      </c>
      <c r="AD24" s="22">
        <v>219985</v>
      </c>
      <c r="AE24" s="22">
        <v>225782</v>
      </c>
      <c r="AF24" s="22">
        <v>264092</v>
      </c>
      <c r="AG24" s="22">
        <v>270002</v>
      </c>
      <c r="AH24" s="22">
        <v>271563</v>
      </c>
      <c r="AI24" s="22">
        <v>321353</v>
      </c>
      <c r="AJ24" s="22">
        <v>335633</v>
      </c>
    </row>
    <row r="25" spans="1:36" ht="14.1" customHeight="1">
      <c r="A25" s="19">
        <v>19</v>
      </c>
      <c r="B25" s="20" t="s">
        <v>22</v>
      </c>
      <c r="C25" s="21">
        <v>228850</v>
      </c>
      <c r="D25" s="22">
        <v>238800</v>
      </c>
      <c r="E25" s="22">
        <v>246500</v>
      </c>
      <c r="F25" s="22">
        <v>266000</v>
      </c>
      <c r="G25" s="22">
        <v>334900</v>
      </c>
      <c r="H25" s="22">
        <v>342000</v>
      </c>
      <c r="I25" s="22">
        <v>354250</v>
      </c>
      <c r="J25" s="22">
        <v>358300</v>
      </c>
      <c r="K25" s="22">
        <v>304800</v>
      </c>
      <c r="L25" s="22">
        <v>319200</v>
      </c>
      <c r="M25" s="22">
        <v>359750</v>
      </c>
      <c r="N25" s="22">
        <v>392550</v>
      </c>
      <c r="O25" s="22">
        <v>432700</v>
      </c>
      <c r="P25" s="22">
        <v>431500</v>
      </c>
      <c r="Q25" s="22">
        <v>427500</v>
      </c>
      <c r="R25" s="22">
        <v>443360</v>
      </c>
      <c r="S25" s="22">
        <v>439720</v>
      </c>
      <c r="T25" s="22">
        <v>445720</v>
      </c>
      <c r="U25" s="22">
        <v>344870</v>
      </c>
      <c r="V25" s="22">
        <v>369620</v>
      </c>
      <c r="W25" s="22">
        <v>437920</v>
      </c>
      <c r="X25" s="22">
        <v>447420</v>
      </c>
      <c r="Y25" s="22">
        <v>454680</v>
      </c>
      <c r="Z25" s="22">
        <v>456140</v>
      </c>
      <c r="AA25" s="22">
        <v>489480</v>
      </c>
      <c r="AB25" s="22">
        <v>475830</v>
      </c>
      <c r="AC25" s="22">
        <v>536170</v>
      </c>
      <c r="AD25" s="22">
        <v>570920</v>
      </c>
      <c r="AE25" s="22">
        <v>549620</v>
      </c>
      <c r="AF25" s="22">
        <v>555780</v>
      </c>
      <c r="AG25" s="22">
        <v>573877</v>
      </c>
      <c r="AH25" s="22">
        <v>598880</v>
      </c>
      <c r="AI25" s="22">
        <v>592991</v>
      </c>
      <c r="AJ25" s="22">
        <v>630617</v>
      </c>
    </row>
    <row r="26" spans="1:36" ht="14.1" customHeight="1">
      <c r="A26" s="23">
        <v>20</v>
      </c>
      <c r="B26" s="24" t="s">
        <v>227</v>
      </c>
      <c r="C26" s="25" t="s">
        <v>317</v>
      </c>
      <c r="D26" s="26" t="s">
        <v>317</v>
      </c>
      <c r="E26" s="26" t="s">
        <v>317</v>
      </c>
      <c r="F26" s="26" t="s">
        <v>317</v>
      </c>
      <c r="G26" s="26" t="s">
        <v>317</v>
      </c>
      <c r="H26" s="26" t="s">
        <v>317</v>
      </c>
      <c r="I26" s="26" t="s">
        <v>317</v>
      </c>
      <c r="J26" s="26" t="s">
        <v>317</v>
      </c>
      <c r="K26" s="26" t="s">
        <v>317</v>
      </c>
      <c r="L26" s="26" t="s">
        <v>317</v>
      </c>
      <c r="M26" s="26" t="s">
        <v>317</v>
      </c>
      <c r="N26" s="26" t="s">
        <v>317</v>
      </c>
      <c r="O26" s="26" t="s">
        <v>317</v>
      </c>
      <c r="P26" s="26" t="s">
        <v>317</v>
      </c>
      <c r="Q26" s="26" t="s">
        <v>317</v>
      </c>
      <c r="R26" s="26" t="s">
        <v>317</v>
      </c>
      <c r="S26" s="26" t="s">
        <v>317</v>
      </c>
      <c r="T26" s="26" t="s">
        <v>317</v>
      </c>
      <c r="U26" s="26" t="s">
        <v>317</v>
      </c>
      <c r="V26" s="26" t="s">
        <v>317</v>
      </c>
      <c r="W26" s="26" t="s">
        <v>317</v>
      </c>
      <c r="X26" s="26" t="s">
        <v>317</v>
      </c>
      <c r="Y26" s="26" t="s">
        <v>317</v>
      </c>
      <c r="Z26" s="26" t="s">
        <v>317</v>
      </c>
      <c r="AA26" s="26" t="s">
        <v>317</v>
      </c>
      <c r="AB26" s="26" t="s">
        <v>317</v>
      </c>
      <c r="AC26" s="26" t="s">
        <v>317</v>
      </c>
      <c r="AD26" s="26" t="s">
        <v>317</v>
      </c>
      <c r="AE26" s="26" t="s">
        <v>317</v>
      </c>
      <c r="AF26" s="26" t="s">
        <v>317</v>
      </c>
      <c r="AG26" s="26" t="s">
        <v>317</v>
      </c>
      <c r="AH26" s="26" t="s">
        <v>317</v>
      </c>
      <c r="AI26" s="26" t="s">
        <v>317</v>
      </c>
      <c r="AJ26" s="26" t="s">
        <v>317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5275161</v>
      </c>
      <c r="D28" s="34">
        <f t="shared" si="0"/>
        <v>5420555</v>
      </c>
      <c r="E28" s="34">
        <f t="shared" si="0"/>
        <v>5541476</v>
      </c>
      <c r="F28" s="34">
        <f t="shared" si="0"/>
        <v>5628592</v>
      </c>
      <c r="G28" s="34">
        <f t="shared" si="0"/>
        <v>5724228</v>
      </c>
      <c r="H28" s="34">
        <f t="shared" si="0"/>
        <v>5817180</v>
      </c>
      <c r="I28" s="34">
        <f t="shared" si="0"/>
        <v>5923300</v>
      </c>
      <c r="J28" s="34">
        <f t="shared" si="0"/>
        <v>5991392</v>
      </c>
      <c r="K28" s="34">
        <f t="shared" si="0"/>
        <v>6016138</v>
      </c>
      <c r="L28" s="34">
        <f t="shared" si="0"/>
        <v>6022401</v>
      </c>
      <c r="M28" s="34">
        <f t="shared" si="0"/>
        <v>5989405</v>
      </c>
      <c r="N28" s="34">
        <f t="shared" si="0"/>
        <v>6006725</v>
      </c>
      <c r="O28" s="34">
        <f t="shared" si="0"/>
        <v>6010790</v>
      </c>
      <c r="P28" s="34">
        <f t="shared" si="0"/>
        <v>6045770</v>
      </c>
      <c r="Q28" s="34">
        <f t="shared" si="0"/>
        <v>6069458</v>
      </c>
      <c r="R28" s="34">
        <f t="shared" si="0"/>
        <v>6120998</v>
      </c>
      <c r="S28" s="34">
        <f t="shared" si="0"/>
        <v>6125828</v>
      </c>
      <c r="T28" s="34">
        <f t="shared" si="0"/>
        <v>6093733</v>
      </c>
      <c r="U28" s="34">
        <f t="shared" si="0"/>
        <v>6080516</v>
      </c>
      <c r="V28" s="34">
        <f t="shared" si="0"/>
        <v>6017380</v>
      </c>
      <c r="W28" s="34">
        <f t="shared" si="0"/>
        <v>5853618</v>
      </c>
      <c r="X28" s="34">
        <f t="shared" si="0"/>
        <v>5790201</v>
      </c>
      <c r="Y28" s="34">
        <f t="shared" si="0"/>
        <v>5759938</v>
      </c>
      <c r="Z28" s="34">
        <f t="shared" si="0"/>
        <v>5764920</v>
      </c>
      <c r="AA28" s="34">
        <f t="shared" si="0"/>
        <v>5723157</v>
      </c>
      <c r="AB28" s="34">
        <f t="shared" si="0"/>
        <v>5649087</v>
      </c>
      <c r="AC28" s="34">
        <f t="shared" si="0"/>
        <v>5575929</v>
      </c>
      <c r="AD28" s="34">
        <f t="shared" si="0"/>
        <v>5474523</v>
      </c>
      <c r="AE28" s="34">
        <f t="shared" si="0"/>
        <v>5369821</v>
      </c>
      <c r="AF28" s="34">
        <f t="shared" si="0"/>
        <v>5252575</v>
      </c>
      <c r="AG28" s="34">
        <f t="shared" si="0"/>
        <v>5158073</v>
      </c>
      <c r="AH28" s="34">
        <f>SUM(AH2:AH8)</f>
        <v>5033690</v>
      </c>
      <c r="AI28" s="34">
        <f>SUM(AI2:AI8)</f>
        <v>4932418</v>
      </c>
      <c r="AJ28" s="34">
        <f>SUM(AJ2:AJ8)</f>
        <v>4829185</v>
      </c>
    </row>
    <row r="29" spans="1:36" ht="15.95" customHeight="1">
      <c r="A29" s="35" t="s">
        <v>25</v>
      </c>
      <c r="B29" s="36" t="s">
        <v>26</v>
      </c>
      <c r="C29" s="21">
        <f>SUM(C9:C14)</f>
        <v>6423040</v>
      </c>
      <c r="D29" s="22">
        <f>SUM(D9:D14)</f>
        <v>6442580</v>
      </c>
      <c r="E29" s="22">
        <f t="shared" ref="E29:AG29" si="1">SUM(E9:E14)</f>
        <v>6387800</v>
      </c>
      <c r="F29" s="22">
        <f t="shared" si="1"/>
        <v>6290130</v>
      </c>
      <c r="G29" s="22">
        <f t="shared" si="1"/>
        <v>6151440</v>
      </c>
      <c r="H29" s="22">
        <f t="shared" si="1"/>
        <v>5942210</v>
      </c>
      <c r="I29" s="22">
        <f t="shared" si="1"/>
        <v>5723540</v>
      </c>
      <c r="J29" s="22">
        <f t="shared" si="1"/>
        <v>5469300</v>
      </c>
      <c r="K29" s="22">
        <f t="shared" si="1"/>
        <v>5157890</v>
      </c>
      <c r="L29" s="22">
        <f t="shared" si="1"/>
        <v>4791560</v>
      </c>
      <c r="M29" s="22">
        <f t="shared" si="1"/>
        <v>4405710</v>
      </c>
      <c r="N29" s="22">
        <f t="shared" si="1"/>
        <v>4016160</v>
      </c>
      <c r="O29" s="22">
        <f t="shared" si="1"/>
        <v>3726960</v>
      </c>
      <c r="P29" s="22">
        <f t="shared" si="1"/>
        <v>3491760</v>
      </c>
      <c r="Q29" s="22">
        <f t="shared" si="1"/>
        <v>3306000</v>
      </c>
      <c r="R29" s="22">
        <f t="shared" si="1"/>
        <v>3182850</v>
      </c>
      <c r="S29" s="22">
        <f t="shared" si="1"/>
        <v>3086580</v>
      </c>
      <c r="T29" s="22">
        <f t="shared" si="1"/>
        <v>2960890</v>
      </c>
      <c r="U29" s="22">
        <f t="shared" si="1"/>
        <v>2867280</v>
      </c>
      <c r="V29" s="22">
        <f t="shared" si="1"/>
        <v>2739370</v>
      </c>
      <c r="W29" s="22">
        <f t="shared" si="1"/>
        <v>2548330</v>
      </c>
      <c r="X29" s="22">
        <f t="shared" si="1"/>
        <v>2334278</v>
      </c>
      <c r="Y29" s="22">
        <f t="shared" si="1"/>
        <v>2183098</v>
      </c>
      <c r="Z29" s="22">
        <f t="shared" si="1"/>
        <v>2041768</v>
      </c>
      <c r="AA29" s="22">
        <f t="shared" si="1"/>
        <v>1885108</v>
      </c>
      <c r="AB29" s="22">
        <f t="shared" si="1"/>
        <v>1811563</v>
      </c>
      <c r="AC29" s="22">
        <f t="shared" si="1"/>
        <v>1739146</v>
      </c>
      <c r="AD29" s="22">
        <f t="shared" si="1"/>
        <v>1666256</v>
      </c>
      <c r="AE29" s="22">
        <f t="shared" si="1"/>
        <v>1612651</v>
      </c>
      <c r="AF29" s="22">
        <f t="shared" si="1"/>
        <v>1571115</v>
      </c>
      <c r="AG29" s="22">
        <f t="shared" si="1"/>
        <v>1495572</v>
      </c>
      <c r="AH29" s="22">
        <f>SUM(AH9:AH14)</f>
        <v>1400358</v>
      </c>
      <c r="AI29" s="22">
        <f>SUM(AI9:AI14)</f>
        <v>1369498</v>
      </c>
      <c r="AJ29" s="22">
        <f>SUM(AJ9:AJ14)</f>
        <v>1334798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568691</v>
      </c>
      <c r="D30" s="22">
        <f t="shared" si="2"/>
        <v>636804</v>
      </c>
      <c r="E30" s="22">
        <f t="shared" si="2"/>
        <v>696356</v>
      </c>
      <c r="F30" s="22">
        <f t="shared" si="2"/>
        <v>744955</v>
      </c>
      <c r="G30" s="22">
        <f t="shared" si="2"/>
        <v>815248</v>
      </c>
      <c r="H30" s="22">
        <f t="shared" si="2"/>
        <v>902617</v>
      </c>
      <c r="I30" s="22">
        <f t="shared" si="2"/>
        <v>974267</v>
      </c>
      <c r="J30" s="22">
        <f t="shared" si="2"/>
        <v>1032642</v>
      </c>
      <c r="K30" s="22">
        <f t="shared" si="2"/>
        <v>1064185</v>
      </c>
      <c r="L30" s="22">
        <f t="shared" si="2"/>
        <v>1114171</v>
      </c>
      <c r="M30" s="22">
        <f t="shared" si="2"/>
        <v>1158563</v>
      </c>
      <c r="N30" s="22">
        <f t="shared" si="2"/>
        <v>1207261</v>
      </c>
      <c r="O30" s="22">
        <f t="shared" si="2"/>
        <v>1245967</v>
      </c>
      <c r="P30" s="22">
        <f t="shared" si="2"/>
        <v>1274337</v>
      </c>
      <c r="Q30" s="22">
        <f t="shared" si="2"/>
        <v>1310070</v>
      </c>
      <c r="R30" s="22">
        <f t="shared" si="2"/>
        <v>1355878</v>
      </c>
      <c r="S30" s="22">
        <f t="shared" si="2"/>
        <v>1460768</v>
      </c>
      <c r="T30" s="22">
        <f t="shared" si="2"/>
        <v>1600507</v>
      </c>
      <c r="U30" s="22">
        <f t="shared" si="2"/>
        <v>1760041</v>
      </c>
      <c r="V30" s="22">
        <f t="shared" si="2"/>
        <v>1846178</v>
      </c>
      <c r="W30" s="22">
        <f t="shared" si="2"/>
        <v>2010447</v>
      </c>
      <c r="X30" s="22">
        <f t="shared" si="2"/>
        <v>2125124</v>
      </c>
      <c r="Y30" s="22">
        <f t="shared" si="2"/>
        <v>2253384</v>
      </c>
      <c r="Z30" s="22">
        <f t="shared" si="2"/>
        <v>2349168</v>
      </c>
      <c r="AA30" s="22">
        <f t="shared" si="2"/>
        <v>2471902</v>
      </c>
      <c r="AB30" s="22">
        <f t="shared" si="2"/>
        <v>2570943</v>
      </c>
      <c r="AC30" s="22">
        <f t="shared" si="2"/>
        <v>2656680</v>
      </c>
      <c r="AD30" s="22">
        <f t="shared" si="2"/>
        <v>2771771</v>
      </c>
      <c r="AE30" s="22">
        <f t="shared" si="2"/>
        <v>2842864</v>
      </c>
      <c r="AF30" s="22">
        <f t="shared" si="2"/>
        <v>2964303</v>
      </c>
      <c r="AG30" s="22">
        <f t="shared" si="2"/>
        <v>3106812</v>
      </c>
      <c r="AH30" s="22">
        <f>SUM(AH15:AH24)</f>
        <v>3182758</v>
      </c>
      <c r="AI30" s="22">
        <f>SUM(AI15:AI24)</f>
        <v>3294098</v>
      </c>
      <c r="AJ30" s="22">
        <f>SUM(AJ15:AJ24)</f>
        <v>3378755</v>
      </c>
    </row>
    <row r="31" spans="1:36" ht="15.95" customHeight="1">
      <c r="A31" s="37" t="s">
        <v>29</v>
      </c>
      <c r="B31" s="38" t="s">
        <v>33</v>
      </c>
      <c r="C31" s="25">
        <f t="shared" ref="C31:AG31" si="3">C25</f>
        <v>228850</v>
      </c>
      <c r="D31" s="26">
        <f t="shared" si="3"/>
        <v>238800</v>
      </c>
      <c r="E31" s="26">
        <f t="shared" si="3"/>
        <v>246500</v>
      </c>
      <c r="F31" s="26">
        <f t="shared" si="3"/>
        <v>266000</v>
      </c>
      <c r="G31" s="26">
        <f t="shared" si="3"/>
        <v>334900</v>
      </c>
      <c r="H31" s="26">
        <f t="shared" si="3"/>
        <v>342000</v>
      </c>
      <c r="I31" s="26">
        <f t="shared" si="3"/>
        <v>354250</v>
      </c>
      <c r="J31" s="26">
        <f t="shared" si="3"/>
        <v>358300</v>
      </c>
      <c r="K31" s="26">
        <f t="shared" si="3"/>
        <v>304800</v>
      </c>
      <c r="L31" s="26">
        <f t="shared" si="3"/>
        <v>319200</v>
      </c>
      <c r="M31" s="26">
        <f t="shared" si="3"/>
        <v>359750</v>
      </c>
      <c r="N31" s="26">
        <f t="shared" si="3"/>
        <v>392550</v>
      </c>
      <c r="O31" s="26">
        <f t="shared" si="3"/>
        <v>432700</v>
      </c>
      <c r="P31" s="26">
        <f t="shared" si="3"/>
        <v>431500</v>
      </c>
      <c r="Q31" s="26">
        <f t="shared" si="3"/>
        <v>427500</v>
      </c>
      <c r="R31" s="26">
        <f t="shared" si="3"/>
        <v>443360</v>
      </c>
      <c r="S31" s="26">
        <f t="shared" si="3"/>
        <v>439720</v>
      </c>
      <c r="T31" s="26">
        <f t="shared" si="3"/>
        <v>445720</v>
      </c>
      <c r="U31" s="26">
        <f t="shared" si="3"/>
        <v>344870</v>
      </c>
      <c r="V31" s="26">
        <f t="shared" si="3"/>
        <v>369620</v>
      </c>
      <c r="W31" s="26">
        <f t="shared" si="3"/>
        <v>437920</v>
      </c>
      <c r="X31" s="26">
        <f t="shared" si="3"/>
        <v>447420</v>
      </c>
      <c r="Y31" s="26">
        <f t="shared" si="3"/>
        <v>454680</v>
      </c>
      <c r="Z31" s="26">
        <f t="shared" si="3"/>
        <v>456140</v>
      </c>
      <c r="AA31" s="26">
        <f t="shared" si="3"/>
        <v>489480</v>
      </c>
      <c r="AB31" s="26">
        <f t="shared" si="3"/>
        <v>475830</v>
      </c>
      <c r="AC31" s="26">
        <f t="shared" si="3"/>
        <v>536170</v>
      </c>
      <c r="AD31" s="26">
        <f t="shared" si="3"/>
        <v>570920</v>
      </c>
      <c r="AE31" s="26">
        <f t="shared" si="3"/>
        <v>549620</v>
      </c>
      <c r="AF31" s="26">
        <f t="shared" si="3"/>
        <v>555780</v>
      </c>
      <c r="AG31" s="26">
        <f t="shared" si="3"/>
        <v>573877</v>
      </c>
      <c r="AH31" s="26">
        <f>AH25</f>
        <v>598880</v>
      </c>
      <c r="AI31" s="26">
        <f>AI25</f>
        <v>592991</v>
      </c>
      <c r="AJ31" s="26">
        <f>AJ25</f>
        <v>630617</v>
      </c>
    </row>
    <row r="32" spans="1:36" ht="3.2" customHeight="1">
      <c r="A32" s="27"/>
      <c r="B32" s="262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263" t="s">
        <v>34</v>
      </c>
      <c r="C33" s="41">
        <f t="shared" ref="C33:AG33" si="4">SUM(C28:C31)</f>
        <v>12495742</v>
      </c>
      <c r="D33" s="41">
        <f t="shared" si="4"/>
        <v>12738739</v>
      </c>
      <c r="E33" s="41">
        <f t="shared" si="4"/>
        <v>12872132</v>
      </c>
      <c r="F33" s="41">
        <f t="shared" si="4"/>
        <v>12929677</v>
      </c>
      <c r="G33" s="41">
        <f t="shared" si="4"/>
        <v>13025816</v>
      </c>
      <c r="H33" s="41">
        <f t="shared" si="4"/>
        <v>13004007</v>
      </c>
      <c r="I33" s="41">
        <f t="shared" si="4"/>
        <v>12975357</v>
      </c>
      <c r="J33" s="41">
        <f t="shared" si="4"/>
        <v>12851634</v>
      </c>
      <c r="K33" s="41">
        <f t="shared" si="4"/>
        <v>12543013</v>
      </c>
      <c r="L33" s="41">
        <f t="shared" si="4"/>
        <v>12247332</v>
      </c>
      <c r="M33" s="41">
        <f t="shared" si="4"/>
        <v>11913428</v>
      </c>
      <c r="N33" s="41">
        <f t="shared" si="4"/>
        <v>11622696</v>
      </c>
      <c r="O33" s="41">
        <f t="shared" si="4"/>
        <v>11416417</v>
      </c>
      <c r="P33" s="41">
        <f t="shared" si="4"/>
        <v>11243367</v>
      </c>
      <c r="Q33" s="41">
        <f t="shared" si="4"/>
        <v>11113028</v>
      </c>
      <c r="R33" s="41">
        <f t="shared" si="4"/>
        <v>11103086</v>
      </c>
      <c r="S33" s="41">
        <f t="shared" si="4"/>
        <v>11112896</v>
      </c>
      <c r="T33" s="41">
        <f t="shared" si="4"/>
        <v>11100850</v>
      </c>
      <c r="U33" s="41">
        <f t="shared" si="4"/>
        <v>11052707</v>
      </c>
      <c r="V33" s="41">
        <f t="shared" si="4"/>
        <v>10972548</v>
      </c>
      <c r="W33" s="41">
        <f t="shared" si="4"/>
        <v>10850315</v>
      </c>
      <c r="X33" s="41">
        <f t="shared" si="4"/>
        <v>10697023</v>
      </c>
      <c r="Y33" s="41">
        <f t="shared" si="4"/>
        <v>10651100</v>
      </c>
      <c r="Z33" s="41">
        <f t="shared" si="4"/>
        <v>10611996</v>
      </c>
      <c r="AA33" s="41">
        <f t="shared" si="4"/>
        <v>10569647</v>
      </c>
      <c r="AB33" s="41">
        <f t="shared" si="4"/>
        <v>10507423</v>
      </c>
      <c r="AC33" s="41">
        <f t="shared" si="4"/>
        <v>10507925</v>
      </c>
      <c r="AD33" s="41">
        <f t="shared" si="4"/>
        <v>10483470</v>
      </c>
      <c r="AE33" s="41">
        <f t="shared" si="4"/>
        <v>10374956</v>
      </c>
      <c r="AF33" s="41">
        <f t="shared" si="4"/>
        <v>10343773</v>
      </c>
      <c r="AG33" s="41">
        <f t="shared" si="4"/>
        <v>10334334</v>
      </c>
      <c r="AH33" s="41">
        <f>SUM(AH28:AH31)</f>
        <v>10215686</v>
      </c>
      <c r="AI33" s="41">
        <f>SUM(AI28:AI31)</f>
        <v>10189005</v>
      </c>
      <c r="AJ33" s="41">
        <f>SUM(AJ28:AJ31)</f>
        <v>10173355</v>
      </c>
    </row>
    <row r="34" spans="1:36">
      <c r="P34" s="16"/>
    </row>
  </sheetData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7" orientation="landscape" r:id="rId1"/>
  <headerFooter alignWithMargins="0">
    <oddHeader>&amp;LSchweizerische Holzenergiestatistik EJ2023
&amp;C&amp;"Arial,Fett"&amp;12Installierte Nennleistung
&amp;"Arial,Standard"(in kW)&amp;R&amp;"Arial,Standard"Tabelle B</oddHeader>
    <oddFooter>&amp;R24.06.2024</oddFooter>
  </headerFooter>
  <customProperties>
    <customPr name="EpmWorksheetKeyString_GUID" r:id="rId2"/>
  </customPropertie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3">
    <pageSetUpPr fitToPage="1"/>
  </sheetPr>
  <dimension ref="A1:AJ40"/>
  <sheetViews>
    <sheetView view="pageLayout" topLeftCell="A10" zoomScale="90" zoomScaleNormal="90" zoomScalePageLayoutView="90" workbookViewId="0">
      <selection activeCell="N1" sqref="N1:Q1048576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8.28515625" style="17" customWidth="1"/>
    <col min="4" max="4" width="8.7109375" style="17" hidden="1" customWidth="1"/>
    <col min="5" max="7" width="8.28515625" style="17" hidden="1" customWidth="1"/>
    <col min="8" max="8" width="8.28515625" style="17" customWidth="1"/>
    <col min="9" max="12" width="8.28515625" style="17" hidden="1" customWidth="1"/>
    <col min="13" max="13" width="8.28515625" style="17" customWidth="1"/>
    <col min="14" max="17" width="8.28515625" style="17" hidden="1" customWidth="1"/>
    <col min="18" max="32" width="8.28515625" style="17" customWidth="1"/>
    <col min="33" max="33" width="8" style="17" customWidth="1"/>
    <col min="34" max="36" width="8.5703125" style="17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22694</v>
      </c>
      <c r="D2" s="34">
        <v>24224</v>
      </c>
      <c r="E2" s="34">
        <v>25260</v>
      </c>
      <c r="F2" s="34">
        <v>25812</v>
      </c>
      <c r="G2" s="34">
        <v>26048</v>
      </c>
      <c r="H2" s="34">
        <v>26014</v>
      </c>
      <c r="I2" s="34">
        <v>25161</v>
      </c>
      <c r="J2" s="34">
        <v>24111</v>
      </c>
      <c r="K2" s="34">
        <v>22853</v>
      </c>
      <c r="L2" s="34">
        <v>21680</v>
      </c>
      <c r="M2" s="34">
        <v>20405</v>
      </c>
      <c r="N2" s="34">
        <v>19749</v>
      </c>
      <c r="O2" s="34">
        <v>19375</v>
      </c>
      <c r="P2" s="34">
        <v>18623</v>
      </c>
      <c r="Q2" s="34">
        <v>17848</v>
      </c>
      <c r="R2" s="34">
        <v>17245</v>
      </c>
      <c r="S2" s="34">
        <v>17215</v>
      </c>
      <c r="T2" s="34">
        <v>17271</v>
      </c>
      <c r="U2" s="34">
        <v>16500</v>
      </c>
      <c r="V2" s="34">
        <v>14514</v>
      </c>
      <c r="W2" s="34">
        <v>11325</v>
      </c>
      <c r="X2" s="34">
        <v>9736</v>
      </c>
      <c r="Y2" s="34">
        <v>8531</v>
      </c>
      <c r="Z2" s="34">
        <v>7741</v>
      </c>
      <c r="AA2" s="34">
        <v>7214</v>
      </c>
      <c r="AB2" s="34">
        <v>6896</v>
      </c>
      <c r="AC2" s="34">
        <v>6914</v>
      </c>
      <c r="AD2" s="34">
        <v>6927</v>
      </c>
      <c r="AE2" s="34">
        <v>6938</v>
      </c>
      <c r="AF2" s="34">
        <v>6821</v>
      </c>
      <c r="AG2" s="34">
        <v>6772</v>
      </c>
      <c r="AH2" s="34">
        <v>5925</v>
      </c>
      <c r="AI2" s="34">
        <v>4980</v>
      </c>
      <c r="AJ2" s="34">
        <v>4663</v>
      </c>
    </row>
    <row r="3" spans="1:36" ht="14.1" customHeight="1">
      <c r="A3" s="19">
        <v>2</v>
      </c>
      <c r="B3" s="20" t="s">
        <v>10</v>
      </c>
      <c r="C3" s="21">
        <v>25877</v>
      </c>
      <c r="D3" s="22">
        <v>32112</v>
      </c>
      <c r="E3" s="22">
        <v>37967</v>
      </c>
      <c r="F3" s="22">
        <v>43031</v>
      </c>
      <c r="G3" s="22">
        <v>47654</v>
      </c>
      <c r="H3" s="22">
        <v>52468</v>
      </c>
      <c r="I3" s="22">
        <v>58345</v>
      </c>
      <c r="J3" s="22">
        <v>64279</v>
      </c>
      <c r="K3" s="22">
        <v>70223</v>
      </c>
      <c r="L3" s="22">
        <v>75288</v>
      </c>
      <c r="M3" s="22">
        <v>79976</v>
      </c>
      <c r="N3" s="22">
        <v>82802</v>
      </c>
      <c r="O3" s="22">
        <v>85409</v>
      </c>
      <c r="P3" s="22">
        <v>87532</v>
      </c>
      <c r="Q3" s="22">
        <v>89350</v>
      </c>
      <c r="R3" s="22">
        <v>91019</v>
      </c>
      <c r="S3" s="22">
        <v>96203</v>
      </c>
      <c r="T3" s="22">
        <v>100835</v>
      </c>
      <c r="U3" s="22">
        <v>105920</v>
      </c>
      <c r="V3" s="22">
        <v>111110</v>
      </c>
      <c r="W3" s="22">
        <v>111087</v>
      </c>
      <c r="X3" s="22">
        <v>108961</v>
      </c>
      <c r="Y3" s="22">
        <v>107192</v>
      </c>
      <c r="Z3" s="22">
        <v>106191</v>
      </c>
      <c r="AA3" s="22">
        <v>103997</v>
      </c>
      <c r="AB3" s="22">
        <v>100198</v>
      </c>
      <c r="AC3" s="22">
        <v>95020</v>
      </c>
      <c r="AD3" s="22">
        <v>89850</v>
      </c>
      <c r="AE3" s="22">
        <v>84651</v>
      </c>
      <c r="AF3" s="22">
        <v>80370</v>
      </c>
      <c r="AG3" s="22">
        <v>76300</v>
      </c>
      <c r="AH3" s="22">
        <v>72921</v>
      </c>
      <c r="AI3" s="22">
        <v>69785</v>
      </c>
      <c r="AJ3" s="22">
        <v>66580</v>
      </c>
    </row>
    <row r="4" spans="1:36" ht="14.1" customHeight="1">
      <c r="A4" s="19">
        <v>3</v>
      </c>
      <c r="B4" s="20" t="s">
        <v>11</v>
      </c>
      <c r="C4" s="21">
        <v>114623</v>
      </c>
      <c r="D4" s="22">
        <v>127168</v>
      </c>
      <c r="E4" s="22">
        <v>138775</v>
      </c>
      <c r="F4" s="22">
        <v>147419</v>
      </c>
      <c r="G4" s="22">
        <v>159071</v>
      </c>
      <c r="H4" s="22">
        <v>170276</v>
      </c>
      <c r="I4" s="22">
        <v>180600</v>
      </c>
      <c r="J4" s="22">
        <v>193836</v>
      </c>
      <c r="K4" s="22">
        <v>208310</v>
      </c>
      <c r="L4" s="22">
        <v>218931</v>
      </c>
      <c r="M4" s="22">
        <v>224372</v>
      </c>
      <c r="N4" s="22">
        <v>220119</v>
      </c>
      <c r="O4" s="22">
        <v>230013</v>
      </c>
      <c r="P4" s="22">
        <v>242091</v>
      </c>
      <c r="Q4" s="22">
        <v>252756</v>
      </c>
      <c r="R4" s="22">
        <v>266444</v>
      </c>
      <c r="S4" s="22">
        <v>287395</v>
      </c>
      <c r="T4" s="22">
        <v>306434</v>
      </c>
      <c r="U4" s="22">
        <v>325758</v>
      </c>
      <c r="V4" s="22">
        <v>344435</v>
      </c>
      <c r="W4" s="22">
        <v>355733</v>
      </c>
      <c r="X4" s="22">
        <v>356781</v>
      </c>
      <c r="Y4" s="22">
        <v>358681</v>
      </c>
      <c r="Z4" s="22">
        <v>363524</v>
      </c>
      <c r="AA4" s="22">
        <v>362699</v>
      </c>
      <c r="AB4" s="22">
        <v>361840</v>
      </c>
      <c r="AC4" s="22">
        <v>360616</v>
      </c>
      <c r="AD4" s="22">
        <v>356372</v>
      </c>
      <c r="AE4" s="22">
        <v>349274</v>
      </c>
      <c r="AF4" s="22">
        <v>339355</v>
      </c>
      <c r="AG4" s="22">
        <v>332481</v>
      </c>
      <c r="AH4" s="22">
        <v>320559</v>
      </c>
      <c r="AI4" s="22">
        <v>310858</v>
      </c>
      <c r="AJ4" s="22">
        <v>298755</v>
      </c>
    </row>
    <row r="5" spans="1:36" ht="14.1" customHeight="1">
      <c r="A5" s="19" t="s">
        <v>68</v>
      </c>
      <c r="B5" s="20" t="s">
        <v>12</v>
      </c>
      <c r="C5" s="21">
        <v>190521</v>
      </c>
      <c r="D5" s="22">
        <v>186564</v>
      </c>
      <c r="E5" s="22">
        <v>182020</v>
      </c>
      <c r="F5" s="22">
        <v>177698</v>
      </c>
      <c r="G5" s="22">
        <v>172556</v>
      </c>
      <c r="H5" s="22">
        <v>155218</v>
      </c>
      <c r="I5" s="22">
        <v>152592</v>
      </c>
      <c r="J5" s="22">
        <v>146079</v>
      </c>
      <c r="K5" s="22">
        <v>133707</v>
      </c>
      <c r="L5" s="22">
        <v>121949</v>
      </c>
      <c r="M5" s="22">
        <v>109839</v>
      </c>
      <c r="N5" s="22">
        <v>89948</v>
      </c>
      <c r="O5" s="22">
        <v>78575</v>
      </c>
      <c r="P5" s="22">
        <v>71166</v>
      </c>
      <c r="Q5" s="22">
        <v>64467</v>
      </c>
      <c r="R5" s="22">
        <v>57964</v>
      </c>
      <c r="S5" s="22">
        <v>51705</v>
      </c>
      <c r="T5" s="22">
        <v>44898</v>
      </c>
      <c r="U5" s="22">
        <v>36970</v>
      </c>
      <c r="V5" s="22">
        <v>30558</v>
      </c>
      <c r="W5" s="22">
        <v>24221</v>
      </c>
      <c r="X5" s="22">
        <v>21590</v>
      </c>
      <c r="Y5" s="22">
        <v>19382</v>
      </c>
      <c r="Z5" s="22">
        <v>17039</v>
      </c>
      <c r="AA5" s="22">
        <v>14653</v>
      </c>
      <c r="AB5" s="22">
        <v>12593</v>
      </c>
      <c r="AC5" s="22">
        <v>10803</v>
      </c>
      <c r="AD5" s="22">
        <v>8744</v>
      </c>
      <c r="AE5" s="22">
        <v>8530</v>
      </c>
      <c r="AF5" s="22">
        <v>8401</v>
      </c>
      <c r="AG5" s="22">
        <v>7819</v>
      </c>
      <c r="AH5" s="22">
        <v>7798</v>
      </c>
      <c r="AI5" s="22">
        <v>8394</v>
      </c>
      <c r="AJ5" s="22">
        <v>8782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247</v>
      </c>
      <c r="L6" s="22">
        <v>413</v>
      </c>
      <c r="M6" s="22">
        <v>761</v>
      </c>
      <c r="N6" s="22">
        <v>1280</v>
      </c>
      <c r="O6" s="22">
        <v>2208</v>
      </c>
      <c r="P6" s="22">
        <v>2964</v>
      </c>
      <c r="Q6" s="22">
        <v>3907</v>
      </c>
      <c r="R6" s="22">
        <v>5042</v>
      </c>
      <c r="S6" s="22">
        <v>7217</v>
      </c>
      <c r="T6" s="22">
        <v>9128</v>
      </c>
      <c r="U6" s="22">
        <v>11210</v>
      </c>
      <c r="V6" s="22">
        <v>13255</v>
      </c>
      <c r="W6" s="22">
        <v>15313</v>
      </c>
      <c r="X6" s="22">
        <v>16809</v>
      </c>
      <c r="Y6" s="22">
        <v>18304</v>
      </c>
      <c r="Z6" s="22">
        <v>19546</v>
      </c>
      <c r="AA6" s="22">
        <v>20655</v>
      </c>
      <c r="AB6" s="22">
        <v>21596</v>
      </c>
      <c r="AC6" s="22">
        <v>22245</v>
      </c>
      <c r="AD6" s="22">
        <v>22555</v>
      </c>
      <c r="AE6" s="22">
        <v>23026</v>
      </c>
      <c r="AF6" s="22">
        <v>22687</v>
      </c>
      <c r="AG6" s="22">
        <v>22779</v>
      </c>
      <c r="AH6" s="22">
        <v>22157</v>
      </c>
      <c r="AI6" s="22">
        <v>22093</v>
      </c>
      <c r="AJ6" s="22">
        <v>22016</v>
      </c>
    </row>
    <row r="7" spans="1:36" ht="14.1" customHeight="1">
      <c r="A7" s="19">
        <v>5</v>
      </c>
      <c r="B7" s="20" t="s">
        <v>13</v>
      </c>
      <c r="C7" s="21">
        <v>420773</v>
      </c>
      <c r="D7" s="22">
        <v>402188</v>
      </c>
      <c r="E7" s="22">
        <v>383361</v>
      </c>
      <c r="F7" s="22">
        <v>364553</v>
      </c>
      <c r="G7" s="22">
        <v>346173</v>
      </c>
      <c r="H7" s="22">
        <v>329999</v>
      </c>
      <c r="I7" s="22">
        <v>318508</v>
      </c>
      <c r="J7" s="22">
        <v>307619</v>
      </c>
      <c r="K7" s="22">
        <v>296103</v>
      </c>
      <c r="L7" s="22">
        <v>288015</v>
      </c>
      <c r="M7" s="22">
        <v>278032</v>
      </c>
      <c r="N7" s="22">
        <v>278456</v>
      </c>
      <c r="O7" s="22">
        <v>278054</v>
      </c>
      <c r="P7" s="22">
        <v>276443</v>
      </c>
      <c r="Q7" s="22">
        <v>273166</v>
      </c>
      <c r="R7" s="22">
        <v>269000</v>
      </c>
      <c r="S7" s="22">
        <v>273386</v>
      </c>
      <c r="T7" s="22">
        <v>276065</v>
      </c>
      <c r="U7" s="22">
        <v>282121</v>
      </c>
      <c r="V7" s="22">
        <v>291784</v>
      </c>
      <c r="W7" s="22">
        <v>302625</v>
      </c>
      <c r="X7" s="22">
        <v>307451</v>
      </c>
      <c r="Y7" s="22">
        <v>314852</v>
      </c>
      <c r="Z7" s="22">
        <v>323221</v>
      </c>
      <c r="AA7" s="22">
        <v>331708</v>
      </c>
      <c r="AB7" s="22">
        <v>338067</v>
      </c>
      <c r="AC7" s="22">
        <v>340595</v>
      </c>
      <c r="AD7" s="22">
        <v>341822</v>
      </c>
      <c r="AE7" s="22">
        <v>343420</v>
      </c>
      <c r="AF7" s="22">
        <v>344453</v>
      </c>
      <c r="AG7" s="22">
        <v>346044</v>
      </c>
      <c r="AH7" s="22">
        <v>348296</v>
      </c>
      <c r="AI7" s="22">
        <v>350426</v>
      </c>
      <c r="AJ7" s="22">
        <v>355123</v>
      </c>
    </row>
    <row r="8" spans="1:36" ht="14.1" customHeight="1">
      <c r="A8" s="19">
        <v>6</v>
      </c>
      <c r="B8" s="20" t="s">
        <v>14</v>
      </c>
      <c r="C8" s="21">
        <v>403539</v>
      </c>
      <c r="D8" s="22">
        <v>383004</v>
      </c>
      <c r="E8" s="22">
        <v>358909</v>
      </c>
      <c r="F8" s="22">
        <v>333119</v>
      </c>
      <c r="G8" s="22">
        <v>309319</v>
      </c>
      <c r="H8" s="22">
        <v>284024</v>
      </c>
      <c r="I8" s="22">
        <v>264803</v>
      </c>
      <c r="J8" s="22">
        <v>239894</v>
      </c>
      <c r="K8" s="22">
        <v>215017</v>
      </c>
      <c r="L8" s="22">
        <v>192596</v>
      </c>
      <c r="M8" s="22">
        <v>174520</v>
      </c>
      <c r="N8" s="22">
        <v>168196</v>
      </c>
      <c r="O8" s="22">
        <v>161761</v>
      </c>
      <c r="P8" s="22">
        <v>155304</v>
      </c>
      <c r="Q8" s="22">
        <v>147587</v>
      </c>
      <c r="R8" s="22">
        <v>141646</v>
      </c>
      <c r="S8" s="22">
        <v>127734</v>
      </c>
      <c r="T8" s="22">
        <v>115077</v>
      </c>
      <c r="U8" s="22">
        <v>103649</v>
      </c>
      <c r="V8" s="22">
        <v>93660</v>
      </c>
      <c r="W8" s="22">
        <v>81389</v>
      </c>
      <c r="X8" s="22">
        <v>73171</v>
      </c>
      <c r="Y8" s="22">
        <v>71068</v>
      </c>
      <c r="Z8" s="22">
        <v>67209</v>
      </c>
      <c r="AA8" s="22">
        <v>62843</v>
      </c>
      <c r="AB8" s="22">
        <v>59547</v>
      </c>
      <c r="AC8" s="22">
        <v>54597</v>
      </c>
      <c r="AD8" s="22">
        <v>50606</v>
      </c>
      <c r="AE8" s="22">
        <v>47287</v>
      </c>
      <c r="AF8" s="22">
        <v>44616</v>
      </c>
      <c r="AG8" s="22">
        <v>42053</v>
      </c>
      <c r="AH8" s="22">
        <v>40310</v>
      </c>
      <c r="AI8" s="22">
        <v>39331</v>
      </c>
      <c r="AJ8" s="22">
        <v>35852</v>
      </c>
    </row>
    <row r="9" spans="1:36" ht="14.1" customHeight="1">
      <c r="A9" s="19">
        <v>7</v>
      </c>
      <c r="B9" s="20" t="s">
        <v>15</v>
      </c>
      <c r="C9" s="21">
        <v>483237</v>
      </c>
      <c r="D9" s="22">
        <v>472608</v>
      </c>
      <c r="E9" s="22">
        <v>459781</v>
      </c>
      <c r="F9" s="22">
        <v>446843</v>
      </c>
      <c r="G9" s="22">
        <v>433539</v>
      </c>
      <c r="H9" s="22">
        <v>417705</v>
      </c>
      <c r="I9" s="22">
        <v>401743</v>
      </c>
      <c r="J9" s="22">
        <v>386181</v>
      </c>
      <c r="K9" s="22">
        <v>370035</v>
      </c>
      <c r="L9" s="22">
        <v>354693</v>
      </c>
      <c r="M9" s="22">
        <v>338786</v>
      </c>
      <c r="N9" s="22">
        <v>323378</v>
      </c>
      <c r="O9" s="22">
        <v>307021</v>
      </c>
      <c r="P9" s="22">
        <v>290839</v>
      </c>
      <c r="Q9" s="22">
        <v>274152</v>
      </c>
      <c r="R9" s="22">
        <v>257406</v>
      </c>
      <c r="S9" s="22">
        <v>237228</v>
      </c>
      <c r="T9" s="22">
        <v>211384</v>
      </c>
      <c r="U9" s="22">
        <v>191395</v>
      </c>
      <c r="V9" s="22">
        <v>172771</v>
      </c>
      <c r="W9" s="22">
        <v>142409</v>
      </c>
      <c r="X9" s="22">
        <v>115930</v>
      </c>
      <c r="Y9" s="22">
        <v>93711</v>
      </c>
      <c r="Z9" s="22">
        <v>72804</v>
      </c>
      <c r="AA9" s="22">
        <v>56098</v>
      </c>
      <c r="AB9" s="22">
        <v>52791</v>
      </c>
      <c r="AC9" s="22">
        <v>49591</v>
      </c>
      <c r="AD9" s="22">
        <v>46707</v>
      </c>
      <c r="AE9" s="22">
        <v>44518</v>
      </c>
      <c r="AF9" s="22">
        <v>42246</v>
      </c>
      <c r="AG9" s="22">
        <v>40518</v>
      </c>
      <c r="AH9" s="22">
        <v>38385</v>
      </c>
      <c r="AI9" s="22">
        <v>37408</v>
      </c>
      <c r="AJ9" s="22">
        <v>36253</v>
      </c>
    </row>
    <row r="10" spans="1:36" ht="14.1" customHeight="1">
      <c r="A10" s="19">
        <v>8</v>
      </c>
      <c r="B10" s="20" t="s">
        <v>71</v>
      </c>
      <c r="C10" s="21">
        <v>541995</v>
      </c>
      <c r="D10" s="22">
        <v>552902</v>
      </c>
      <c r="E10" s="22">
        <v>554650</v>
      </c>
      <c r="F10" s="22">
        <v>553983</v>
      </c>
      <c r="G10" s="22">
        <v>551344</v>
      </c>
      <c r="H10" s="22">
        <v>540161</v>
      </c>
      <c r="I10" s="22">
        <v>541824</v>
      </c>
      <c r="J10" s="22">
        <v>540740</v>
      </c>
      <c r="K10" s="22">
        <v>535981</v>
      </c>
      <c r="L10" s="22">
        <v>528747</v>
      </c>
      <c r="M10" s="22">
        <v>526374</v>
      </c>
      <c r="N10" s="22">
        <v>528088</v>
      </c>
      <c r="O10" s="22">
        <v>524964</v>
      </c>
      <c r="P10" s="22">
        <v>515514</v>
      </c>
      <c r="Q10" s="22">
        <v>506465</v>
      </c>
      <c r="R10" s="22">
        <v>495660</v>
      </c>
      <c r="S10" s="22">
        <v>486369</v>
      </c>
      <c r="T10" s="22">
        <v>475636</v>
      </c>
      <c r="U10" s="22">
        <v>468737</v>
      </c>
      <c r="V10" s="22">
        <v>458972</v>
      </c>
      <c r="W10" s="22">
        <v>427844</v>
      </c>
      <c r="X10" s="22">
        <v>387794</v>
      </c>
      <c r="Y10" s="22">
        <v>360929</v>
      </c>
      <c r="Z10" s="22">
        <v>336219</v>
      </c>
      <c r="AA10" s="22">
        <v>303773</v>
      </c>
      <c r="AB10" s="22">
        <v>294129</v>
      </c>
      <c r="AC10" s="22">
        <v>282714</v>
      </c>
      <c r="AD10" s="22">
        <v>273371</v>
      </c>
      <c r="AE10" s="22">
        <v>266174</v>
      </c>
      <c r="AF10" s="22">
        <v>262023</v>
      </c>
      <c r="AG10" s="22">
        <v>251296</v>
      </c>
      <c r="AH10" s="22">
        <v>236692</v>
      </c>
      <c r="AI10" s="22">
        <v>226563</v>
      </c>
      <c r="AJ10" s="22">
        <v>221817</v>
      </c>
    </row>
    <row r="11" spans="1:36" ht="14.1" customHeight="1">
      <c r="A11" s="19">
        <v>9</v>
      </c>
      <c r="B11" s="20" t="s">
        <v>72</v>
      </c>
      <c r="C11" s="21">
        <v>9072</v>
      </c>
      <c r="D11" s="22">
        <v>9840</v>
      </c>
      <c r="E11" s="22">
        <v>11100</v>
      </c>
      <c r="F11" s="22">
        <v>12840</v>
      </c>
      <c r="G11" s="22">
        <v>14952</v>
      </c>
      <c r="H11" s="22">
        <v>17400</v>
      </c>
      <c r="I11" s="22">
        <v>19560</v>
      </c>
      <c r="J11" s="22">
        <v>21336</v>
      </c>
      <c r="K11" s="22">
        <v>22872</v>
      </c>
      <c r="L11" s="22">
        <v>24324</v>
      </c>
      <c r="M11" s="22">
        <v>26220</v>
      </c>
      <c r="N11" s="22">
        <v>29196</v>
      </c>
      <c r="O11" s="22">
        <v>31260</v>
      </c>
      <c r="P11" s="22">
        <v>32772</v>
      </c>
      <c r="Q11" s="22">
        <v>34416</v>
      </c>
      <c r="R11" s="22">
        <v>35856</v>
      </c>
      <c r="S11" s="22">
        <v>36996</v>
      </c>
      <c r="T11" s="22">
        <v>37908</v>
      </c>
      <c r="U11" s="22">
        <v>39192</v>
      </c>
      <c r="V11" s="22">
        <v>39804</v>
      </c>
      <c r="W11" s="22">
        <v>40344</v>
      </c>
      <c r="X11" s="22">
        <v>40451</v>
      </c>
      <c r="Y11" s="22">
        <v>40379</v>
      </c>
      <c r="Z11" s="22">
        <v>39563</v>
      </c>
      <c r="AA11" s="22">
        <v>38459</v>
      </c>
      <c r="AB11" s="22">
        <v>36767</v>
      </c>
      <c r="AC11" s="22">
        <v>35087</v>
      </c>
      <c r="AD11" s="22">
        <v>34187</v>
      </c>
      <c r="AE11" s="22">
        <v>33539</v>
      </c>
      <c r="AF11" s="22">
        <v>32567</v>
      </c>
      <c r="AG11" s="22">
        <v>30803</v>
      </c>
      <c r="AH11" s="22">
        <v>28175</v>
      </c>
      <c r="AI11" s="22">
        <v>26279</v>
      </c>
      <c r="AJ11" s="22">
        <v>25115</v>
      </c>
    </row>
    <row r="12" spans="1:36" ht="14.1" customHeight="1">
      <c r="A12" s="19">
        <v>10</v>
      </c>
      <c r="B12" s="20" t="s">
        <v>16</v>
      </c>
      <c r="C12" s="21">
        <v>203699</v>
      </c>
      <c r="D12" s="22">
        <v>203206</v>
      </c>
      <c r="E12" s="22">
        <v>199970</v>
      </c>
      <c r="F12" s="22">
        <v>194596</v>
      </c>
      <c r="G12" s="22">
        <v>187562</v>
      </c>
      <c r="H12" s="22">
        <v>178207</v>
      </c>
      <c r="I12" s="22">
        <v>166813</v>
      </c>
      <c r="J12" s="22">
        <v>154611</v>
      </c>
      <c r="K12" s="22">
        <v>140280</v>
      </c>
      <c r="L12" s="22">
        <v>123855</v>
      </c>
      <c r="M12" s="22">
        <v>105543</v>
      </c>
      <c r="N12" s="22">
        <v>85526</v>
      </c>
      <c r="O12" s="22">
        <v>71614</v>
      </c>
      <c r="P12" s="22">
        <v>61410</v>
      </c>
      <c r="Q12" s="22">
        <v>53266</v>
      </c>
      <c r="R12" s="22">
        <v>47588</v>
      </c>
      <c r="S12" s="22">
        <v>42867</v>
      </c>
      <c r="T12" s="22">
        <v>38898</v>
      </c>
      <c r="U12" s="22">
        <v>35120</v>
      </c>
      <c r="V12" s="22">
        <v>30278</v>
      </c>
      <c r="W12" s="22">
        <v>25997</v>
      </c>
      <c r="X12" s="22">
        <v>22563</v>
      </c>
      <c r="Y12" s="22">
        <v>19921</v>
      </c>
      <c r="Z12" s="22">
        <v>17503</v>
      </c>
      <c r="AA12" s="22">
        <v>15131</v>
      </c>
      <c r="AB12" s="22">
        <v>13278</v>
      </c>
      <c r="AC12" s="22">
        <v>11708</v>
      </c>
      <c r="AD12" s="22">
        <v>9496</v>
      </c>
      <c r="AE12" s="22">
        <v>7683</v>
      </c>
      <c r="AF12" s="22">
        <v>6422</v>
      </c>
      <c r="AG12" s="22">
        <v>5166</v>
      </c>
      <c r="AH12" s="22">
        <v>4030</v>
      </c>
      <c r="AI12" s="22">
        <v>3304</v>
      </c>
      <c r="AJ12" s="22">
        <v>2601</v>
      </c>
    </row>
    <row r="13" spans="1:36">
      <c r="A13" s="19" t="s">
        <v>70</v>
      </c>
      <c r="B13" s="20" t="s">
        <v>73</v>
      </c>
      <c r="C13" s="21">
        <v>25211</v>
      </c>
      <c r="D13" s="22">
        <v>31131</v>
      </c>
      <c r="E13" s="22">
        <v>35743</v>
      </c>
      <c r="F13" s="22">
        <v>38730</v>
      </c>
      <c r="G13" s="22">
        <v>42156</v>
      </c>
      <c r="H13" s="22">
        <v>44103</v>
      </c>
      <c r="I13" s="22">
        <v>48084</v>
      </c>
      <c r="J13" s="22">
        <v>52559</v>
      </c>
      <c r="K13" s="22">
        <v>55577</v>
      </c>
      <c r="L13" s="22">
        <v>58734</v>
      </c>
      <c r="M13" s="22">
        <v>60485</v>
      </c>
      <c r="N13" s="22">
        <v>64351</v>
      </c>
      <c r="O13" s="22">
        <v>68838</v>
      </c>
      <c r="P13" s="22">
        <v>72360</v>
      </c>
      <c r="Q13" s="22">
        <v>72905</v>
      </c>
      <c r="R13" s="22">
        <v>75941</v>
      </c>
      <c r="S13" s="22">
        <v>79944</v>
      </c>
      <c r="T13" s="22">
        <v>82656</v>
      </c>
      <c r="U13" s="22">
        <v>87815</v>
      </c>
      <c r="V13" s="22">
        <v>91791</v>
      </c>
      <c r="W13" s="22">
        <v>97747</v>
      </c>
      <c r="X13" s="22">
        <v>94299</v>
      </c>
      <c r="Y13" s="22">
        <v>92343</v>
      </c>
      <c r="Z13" s="22">
        <v>92646</v>
      </c>
      <c r="AA13" s="22">
        <v>91124</v>
      </c>
      <c r="AB13" s="22">
        <v>88914</v>
      </c>
      <c r="AC13" s="22">
        <v>85049</v>
      </c>
      <c r="AD13" s="22">
        <v>81355</v>
      </c>
      <c r="AE13" s="22">
        <v>78370</v>
      </c>
      <c r="AF13" s="22">
        <v>74192</v>
      </c>
      <c r="AG13" s="22">
        <v>69134</v>
      </c>
      <c r="AH13" s="22">
        <v>62098</v>
      </c>
      <c r="AI13" s="22">
        <v>57481</v>
      </c>
      <c r="AJ13" s="22">
        <v>55301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1021</v>
      </c>
      <c r="L14" s="22">
        <v>2655</v>
      </c>
      <c r="M14" s="22">
        <v>6502</v>
      </c>
      <c r="N14" s="22">
        <v>15095</v>
      </c>
      <c r="O14" s="22">
        <v>25746</v>
      </c>
      <c r="P14" s="22">
        <v>37991</v>
      </c>
      <c r="Q14" s="22">
        <v>54044</v>
      </c>
      <c r="R14" s="22">
        <v>85089</v>
      </c>
      <c r="S14" s="22">
        <v>128998</v>
      </c>
      <c r="T14" s="22">
        <v>149285</v>
      </c>
      <c r="U14" s="22">
        <v>173144</v>
      </c>
      <c r="V14" s="22">
        <v>194137</v>
      </c>
      <c r="W14" s="22">
        <v>214108</v>
      </c>
      <c r="X14" s="22">
        <v>225180</v>
      </c>
      <c r="Y14" s="22">
        <v>241346</v>
      </c>
      <c r="Z14" s="22">
        <v>257976</v>
      </c>
      <c r="AA14" s="22">
        <v>272521</v>
      </c>
      <c r="AB14" s="22">
        <v>282978</v>
      </c>
      <c r="AC14" s="22">
        <v>292267</v>
      </c>
      <c r="AD14" s="22">
        <v>301952</v>
      </c>
      <c r="AE14" s="22">
        <v>313912</v>
      </c>
      <c r="AF14" s="22">
        <v>324696</v>
      </c>
      <c r="AG14" s="22">
        <v>324891</v>
      </c>
      <c r="AH14" s="22">
        <v>326234</v>
      </c>
      <c r="AI14" s="22">
        <v>360985</v>
      </c>
      <c r="AJ14" s="22">
        <v>368569</v>
      </c>
    </row>
    <row r="15" spans="1:36" ht="25.15" customHeight="1">
      <c r="A15" s="19" t="s">
        <v>85</v>
      </c>
      <c r="B15" s="20" t="s">
        <v>74</v>
      </c>
      <c r="C15" s="21">
        <v>48840</v>
      </c>
      <c r="D15" s="22">
        <v>55174</v>
      </c>
      <c r="E15" s="22">
        <v>61302</v>
      </c>
      <c r="F15" s="22">
        <v>68601</v>
      </c>
      <c r="G15" s="22">
        <v>76939</v>
      </c>
      <c r="H15" s="22">
        <v>87304</v>
      </c>
      <c r="I15" s="22">
        <v>95948</v>
      </c>
      <c r="J15" s="22">
        <v>103888</v>
      </c>
      <c r="K15" s="22">
        <v>112471</v>
      </c>
      <c r="L15" s="22">
        <v>120088</v>
      </c>
      <c r="M15" s="22">
        <v>127810</v>
      </c>
      <c r="N15" s="22">
        <v>142130</v>
      </c>
      <c r="O15" s="22">
        <v>154159</v>
      </c>
      <c r="P15" s="22">
        <v>163511</v>
      </c>
      <c r="Q15" s="22">
        <v>174418</v>
      </c>
      <c r="R15" s="22">
        <v>187894</v>
      </c>
      <c r="S15" s="22">
        <v>210112</v>
      </c>
      <c r="T15" s="22">
        <v>224980</v>
      </c>
      <c r="U15" s="22">
        <v>238747</v>
      </c>
      <c r="V15" s="22">
        <v>249914</v>
      </c>
      <c r="W15" s="22">
        <v>264474</v>
      </c>
      <c r="X15" s="22">
        <v>277504</v>
      </c>
      <c r="Y15" s="22">
        <v>294631</v>
      </c>
      <c r="Z15" s="22">
        <v>310661</v>
      </c>
      <c r="AA15" s="22">
        <v>325700</v>
      </c>
      <c r="AB15" s="22">
        <v>341467</v>
      </c>
      <c r="AC15" s="22">
        <v>355351</v>
      </c>
      <c r="AD15" s="22">
        <v>367873</v>
      </c>
      <c r="AE15" s="22">
        <v>379027</v>
      </c>
      <c r="AF15" s="22">
        <v>386742</v>
      </c>
      <c r="AG15" s="22">
        <v>396425</v>
      </c>
      <c r="AH15" s="22">
        <v>407458</v>
      </c>
      <c r="AI15" s="22">
        <v>414432</v>
      </c>
      <c r="AJ15" s="22">
        <v>420414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397</v>
      </c>
      <c r="N16" s="22">
        <v>1514</v>
      </c>
      <c r="O16" s="22">
        <v>2098</v>
      </c>
      <c r="P16" s="22">
        <v>2968</v>
      </c>
      <c r="Q16" s="22">
        <v>5255</v>
      </c>
      <c r="R16" s="22">
        <v>11872</v>
      </c>
      <c r="S16" s="22">
        <v>21114</v>
      </c>
      <c r="T16" s="22">
        <v>32877</v>
      </c>
      <c r="U16" s="22">
        <v>41139</v>
      </c>
      <c r="V16" s="22">
        <v>50578</v>
      </c>
      <c r="W16" s="22">
        <v>60140</v>
      </c>
      <c r="X16" s="22">
        <v>71288</v>
      </c>
      <c r="Y16" s="22">
        <v>81639</v>
      </c>
      <c r="Z16" s="22">
        <v>92665</v>
      </c>
      <c r="AA16" s="22">
        <v>109057</v>
      </c>
      <c r="AB16" s="22">
        <v>127324</v>
      </c>
      <c r="AC16" s="22">
        <v>142580</v>
      </c>
      <c r="AD16" s="22">
        <v>162668</v>
      </c>
      <c r="AE16" s="22">
        <v>179689</v>
      </c>
      <c r="AF16" s="22">
        <v>194110</v>
      </c>
      <c r="AG16" s="22">
        <v>211278</v>
      </c>
      <c r="AH16" s="22">
        <v>233680</v>
      </c>
      <c r="AI16" s="22">
        <v>254659</v>
      </c>
      <c r="AJ16" s="22">
        <v>266655</v>
      </c>
    </row>
    <row r="17" spans="1:36" ht="25.15" customHeight="1">
      <c r="A17" s="19">
        <v>13</v>
      </c>
      <c r="B17" s="20" t="s">
        <v>75</v>
      </c>
      <c r="C17" s="21">
        <v>98399</v>
      </c>
      <c r="D17" s="22">
        <v>107865</v>
      </c>
      <c r="E17" s="22">
        <v>113505</v>
      </c>
      <c r="F17" s="22">
        <v>118752</v>
      </c>
      <c r="G17" s="22">
        <v>122991</v>
      </c>
      <c r="H17" s="22">
        <v>127529</v>
      </c>
      <c r="I17" s="22">
        <v>132953</v>
      </c>
      <c r="J17" s="22">
        <v>135022</v>
      </c>
      <c r="K17" s="22">
        <v>135710</v>
      </c>
      <c r="L17" s="22">
        <v>137178</v>
      </c>
      <c r="M17" s="22">
        <v>137935</v>
      </c>
      <c r="N17" s="22">
        <v>140346</v>
      </c>
      <c r="O17" s="22">
        <v>141379</v>
      </c>
      <c r="P17" s="22">
        <v>142370</v>
      </c>
      <c r="Q17" s="22">
        <v>141951</v>
      </c>
      <c r="R17" s="22">
        <v>143559</v>
      </c>
      <c r="S17" s="22">
        <v>145439</v>
      </c>
      <c r="T17" s="22">
        <v>147096</v>
      </c>
      <c r="U17" s="22">
        <v>148488</v>
      </c>
      <c r="V17" s="22">
        <v>149895</v>
      </c>
      <c r="W17" s="22">
        <v>150469</v>
      </c>
      <c r="X17" s="22">
        <v>150986</v>
      </c>
      <c r="Y17" s="22">
        <v>151624</v>
      </c>
      <c r="Z17" s="22">
        <v>152425</v>
      </c>
      <c r="AA17" s="22">
        <v>154569</v>
      </c>
      <c r="AB17" s="22">
        <v>156268</v>
      </c>
      <c r="AC17" s="22">
        <v>157132</v>
      </c>
      <c r="AD17" s="22">
        <v>161212</v>
      </c>
      <c r="AE17" s="22">
        <v>161892</v>
      </c>
      <c r="AF17" s="22">
        <v>161983</v>
      </c>
      <c r="AG17" s="22">
        <v>163169</v>
      </c>
      <c r="AH17" s="22">
        <v>162775</v>
      </c>
      <c r="AI17" s="22">
        <v>163072</v>
      </c>
      <c r="AJ17" s="22">
        <v>163501</v>
      </c>
    </row>
    <row r="18" spans="1:36" ht="25.15" customHeight="1">
      <c r="A18" s="19" t="s">
        <v>87</v>
      </c>
      <c r="B18" s="20" t="s">
        <v>17</v>
      </c>
      <c r="C18" s="21">
        <v>25087</v>
      </c>
      <c r="D18" s="22">
        <v>29279</v>
      </c>
      <c r="E18" s="22">
        <v>35602</v>
      </c>
      <c r="F18" s="22">
        <v>39319</v>
      </c>
      <c r="G18" s="22">
        <v>45773</v>
      </c>
      <c r="H18" s="22">
        <v>52366</v>
      </c>
      <c r="I18" s="22">
        <v>58164</v>
      </c>
      <c r="J18" s="22">
        <v>64122</v>
      </c>
      <c r="K18" s="22">
        <v>68726</v>
      </c>
      <c r="L18" s="22">
        <v>74495</v>
      </c>
      <c r="M18" s="22">
        <v>77782</v>
      </c>
      <c r="N18" s="22">
        <v>80592</v>
      </c>
      <c r="O18" s="22">
        <v>85518</v>
      </c>
      <c r="P18" s="22">
        <v>88942</v>
      </c>
      <c r="Q18" s="22">
        <v>94032</v>
      </c>
      <c r="R18" s="22">
        <v>99436</v>
      </c>
      <c r="S18" s="22">
        <v>108497</v>
      </c>
      <c r="T18" s="22">
        <v>118206</v>
      </c>
      <c r="U18" s="22">
        <v>127728</v>
      </c>
      <c r="V18" s="22">
        <v>136472</v>
      </c>
      <c r="W18" s="22">
        <v>142615</v>
      </c>
      <c r="X18" s="22">
        <v>152716</v>
      </c>
      <c r="Y18" s="22">
        <v>161308</v>
      </c>
      <c r="Z18" s="22">
        <v>167425</v>
      </c>
      <c r="AA18" s="22">
        <v>173813</v>
      </c>
      <c r="AB18" s="22">
        <v>181549</v>
      </c>
      <c r="AC18" s="22">
        <v>189437</v>
      </c>
      <c r="AD18" s="22">
        <v>195281</v>
      </c>
      <c r="AE18" s="22">
        <v>200836</v>
      </c>
      <c r="AF18" s="22">
        <v>205720</v>
      </c>
      <c r="AG18" s="22">
        <v>210547</v>
      </c>
      <c r="AH18" s="22">
        <v>214221</v>
      </c>
      <c r="AI18" s="22">
        <v>218876</v>
      </c>
      <c r="AJ18" s="22">
        <v>221494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634</v>
      </c>
      <c r="Q19" s="22">
        <v>634</v>
      </c>
      <c r="R19" s="22">
        <v>1966</v>
      </c>
      <c r="S19" s="22">
        <v>4751</v>
      </c>
      <c r="T19" s="22">
        <v>7732</v>
      </c>
      <c r="U19" s="22">
        <v>12616</v>
      </c>
      <c r="V19" s="22">
        <v>17170</v>
      </c>
      <c r="W19" s="22">
        <v>19549</v>
      </c>
      <c r="X19" s="22">
        <v>23735</v>
      </c>
      <c r="Y19" s="22">
        <v>26994</v>
      </c>
      <c r="Z19" s="22">
        <v>27232</v>
      </c>
      <c r="AA19" s="22">
        <v>30483</v>
      </c>
      <c r="AB19" s="22">
        <v>32544</v>
      </c>
      <c r="AC19" s="22">
        <v>37033</v>
      </c>
      <c r="AD19" s="22">
        <v>40062</v>
      </c>
      <c r="AE19" s="22">
        <v>42604</v>
      </c>
      <c r="AF19" s="22">
        <v>43318</v>
      </c>
      <c r="AG19" s="22">
        <v>44547</v>
      </c>
      <c r="AH19" s="22">
        <v>49379</v>
      </c>
      <c r="AI19" s="22">
        <v>50895</v>
      </c>
      <c r="AJ19" s="22">
        <v>52371</v>
      </c>
    </row>
    <row r="20" spans="1:36" ht="25.15" customHeight="1">
      <c r="A20" s="19">
        <v>15</v>
      </c>
      <c r="B20" s="20" t="s">
        <v>18</v>
      </c>
      <c r="C20" s="21">
        <v>43511</v>
      </c>
      <c r="D20" s="22">
        <v>47950</v>
      </c>
      <c r="E20" s="22">
        <v>52619</v>
      </c>
      <c r="F20" s="22">
        <v>55154</v>
      </c>
      <c r="G20" s="22">
        <v>57155</v>
      </c>
      <c r="H20" s="22">
        <v>59771</v>
      </c>
      <c r="I20" s="22">
        <v>60457</v>
      </c>
      <c r="J20" s="22">
        <v>62576</v>
      </c>
      <c r="K20" s="22">
        <v>61962</v>
      </c>
      <c r="L20" s="22">
        <v>63597</v>
      </c>
      <c r="M20" s="22">
        <v>64708</v>
      </c>
      <c r="N20" s="22">
        <v>65079</v>
      </c>
      <c r="O20" s="22">
        <v>65329</v>
      </c>
      <c r="P20" s="22">
        <v>65671</v>
      </c>
      <c r="Q20" s="22">
        <v>64655</v>
      </c>
      <c r="R20" s="22">
        <v>64698</v>
      </c>
      <c r="S20" s="22">
        <v>64966</v>
      </c>
      <c r="T20" s="22">
        <v>65739</v>
      </c>
      <c r="U20" s="22">
        <v>66910</v>
      </c>
      <c r="V20" s="22">
        <v>67157</v>
      </c>
      <c r="W20" s="22">
        <v>67596</v>
      </c>
      <c r="X20" s="22">
        <v>69305</v>
      </c>
      <c r="Y20" s="22">
        <v>68575</v>
      </c>
      <c r="Z20" s="22">
        <v>69167</v>
      </c>
      <c r="AA20" s="22">
        <v>69236</v>
      </c>
      <c r="AB20" s="22">
        <v>67641</v>
      </c>
      <c r="AC20" s="22">
        <v>67556</v>
      </c>
      <c r="AD20" s="22">
        <v>67791</v>
      </c>
      <c r="AE20" s="22">
        <v>67965</v>
      </c>
      <c r="AF20" s="22">
        <v>67485</v>
      </c>
      <c r="AG20" s="22">
        <v>67683</v>
      </c>
      <c r="AH20" s="22">
        <v>66887</v>
      </c>
      <c r="AI20" s="22">
        <v>66008</v>
      </c>
      <c r="AJ20" s="22">
        <v>66009</v>
      </c>
    </row>
    <row r="21" spans="1:36" ht="25.15" customHeight="1">
      <c r="A21" s="19" t="s">
        <v>89</v>
      </c>
      <c r="B21" s="20" t="s">
        <v>19</v>
      </c>
      <c r="C21" s="21">
        <v>35751</v>
      </c>
      <c r="D21" s="22">
        <v>45273</v>
      </c>
      <c r="E21" s="22">
        <v>53743</v>
      </c>
      <c r="F21" s="22">
        <v>59882</v>
      </c>
      <c r="G21" s="22">
        <v>74828</v>
      </c>
      <c r="H21" s="22">
        <v>104633</v>
      </c>
      <c r="I21" s="22">
        <v>126526</v>
      </c>
      <c r="J21" s="22">
        <v>142734</v>
      </c>
      <c r="K21" s="22">
        <v>152931</v>
      </c>
      <c r="L21" s="22">
        <v>167387</v>
      </c>
      <c r="M21" s="22">
        <v>182066</v>
      </c>
      <c r="N21" s="22">
        <v>189660</v>
      </c>
      <c r="O21" s="22">
        <v>201810</v>
      </c>
      <c r="P21" s="22">
        <v>212690</v>
      </c>
      <c r="Q21" s="22">
        <v>223731</v>
      </c>
      <c r="R21" s="22">
        <v>230597</v>
      </c>
      <c r="S21" s="22">
        <v>257025</v>
      </c>
      <c r="T21" s="22">
        <v>285417</v>
      </c>
      <c r="U21" s="22">
        <v>321278</v>
      </c>
      <c r="V21" s="22">
        <v>351926</v>
      </c>
      <c r="W21" s="22">
        <v>381745</v>
      </c>
      <c r="X21" s="22">
        <v>423979</v>
      </c>
      <c r="Y21" s="22">
        <v>466022</v>
      </c>
      <c r="Z21" s="22">
        <v>505478</v>
      </c>
      <c r="AA21" s="22">
        <v>553175</v>
      </c>
      <c r="AB21" s="22">
        <v>588521</v>
      </c>
      <c r="AC21" s="22">
        <v>626857</v>
      </c>
      <c r="AD21" s="22">
        <v>668936</v>
      </c>
      <c r="AE21" s="22">
        <v>687622</v>
      </c>
      <c r="AF21" s="22">
        <v>719538</v>
      </c>
      <c r="AG21" s="22">
        <v>788200</v>
      </c>
      <c r="AH21" s="22">
        <v>809329</v>
      </c>
      <c r="AI21" s="22">
        <v>824232</v>
      </c>
      <c r="AJ21" s="22">
        <v>851490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986</v>
      </c>
      <c r="R22" s="22">
        <v>986</v>
      </c>
      <c r="S22" s="22">
        <v>5460</v>
      </c>
      <c r="T22" s="22">
        <v>9429</v>
      </c>
      <c r="U22" s="22">
        <v>17181</v>
      </c>
      <c r="V22" s="22">
        <v>18822</v>
      </c>
      <c r="W22" s="22">
        <v>19359</v>
      </c>
      <c r="X22" s="22">
        <v>27971</v>
      </c>
      <c r="Y22" s="22">
        <v>29098</v>
      </c>
      <c r="Z22" s="22">
        <v>30755</v>
      </c>
      <c r="AA22" s="22">
        <v>36555</v>
      </c>
      <c r="AB22" s="22">
        <v>37649</v>
      </c>
      <c r="AC22" s="22">
        <v>40681</v>
      </c>
      <c r="AD22" s="22">
        <v>41551</v>
      </c>
      <c r="AE22" s="22">
        <v>42529</v>
      </c>
      <c r="AF22" s="22">
        <v>44642</v>
      </c>
      <c r="AG22" s="22">
        <v>47974</v>
      </c>
      <c r="AH22" s="22">
        <v>49631</v>
      </c>
      <c r="AI22" s="22">
        <v>52556</v>
      </c>
      <c r="AJ22" s="22">
        <v>54479</v>
      </c>
    </row>
    <row r="23" spans="1:36" ht="25.15" customHeight="1">
      <c r="A23" s="19">
        <v>17</v>
      </c>
      <c r="B23" s="20" t="s">
        <v>20</v>
      </c>
      <c r="C23" s="21">
        <v>147817</v>
      </c>
      <c r="D23" s="22">
        <v>162876</v>
      </c>
      <c r="E23" s="22">
        <v>175107</v>
      </c>
      <c r="F23" s="22">
        <v>185958</v>
      </c>
      <c r="G23" s="22">
        <v>203685</v>
      </c>
      <c r="H23" s="22">
        <v>214027</v>
      </c>
      <c r="I23" s="22">
        <v>220273</v>
      </c>
      <c r="J23" s="22">
        <v>228759</v>
      </c>
      <c r="K23" s="22">
        <v>228998</v>
      </c>
      <c r="L23" s="22">
        <v>236719</v>
      </c>
      <c r="M23" s="22">
        <v>243556</v>
      </c>
      <c r="N23" s="22">
        <v>252942</v>
      </c>
      <c r="O23" s="22">
        <v>256912</v>
      </c>
      <c r="P23" s="22">
        <v>252273</v>
      </c>
      <c r="Q23" s="22">
        <v>252494</v>
      </c>
      <c r="R23" s="22">
        <v>253339</v>
      </c>
      <c r="S23" s="22">
        <v>255761</v>
      </c>
      <c r="T23" s="22">
        <v>262005</v>
      </c>
      <c r="U23" s="22">
        <v>256259</v>
      </c>
      <c r="V23" s="22">
        <v>256838</v>
      </c>
      <c r="W23" s="22">
        <v>265581</v>
      </c>
      <c r="X23" s="22">
        <v>265379</v>
      </c>
      <c r="Y23" s="22">
        <v>261871</v>
      </c>
      <c r="Z23" s="22">
        <v>261662</v>
      </c>
      <c r="AA23" s="22">
        <v>262956</v>
      </c>
      <c r="AB23" s="22">
        <v>257944</v>
      </c>
      <c r="AC23" s="22">
        <v>253436</v>
      </c>
      <c r="AD23" s="22">
        <v>250674</v>
      </c>
      <c r="AE23" s="22">
        <v>246266</v>
      </c>
      <c r="AF23" s="22">
        <v>252108</v>
      </c>
      <c r="AG23" s="22">
        <v>255416</v>
      </c>
      <c r="AH23" s="22">
        <v>252614</v>
      </c>
      <c r="AI23" s="22">
        <v>251422</v>
      </c>
      <c r="AJ23" s="22">
        <v>256399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350</v>
      </c>
      <c r="I24" s="22">
        <v>2190</v>
      </c>
      <c r="J24" s="22">
        <v>9230</v>
      </c>
      <c r="K24" s="22">
        <v>18600</v>
      </c>
      <c r="L24" s="22">
        <v>18368</v>
      </c>
      <c r="M24" s="22">
        <v>18892</v>
      </c>
      <c r="N24" s="22">
        <v>17331</v>
      </c>
      <c r="O24" s="22">
        <v>14188</v>
      </c>
      <c r="P24" s="22">
        <v>12030</v>
      </c>
      <c r="Q24" s="22">
        <v>12588</v>
      </c>
      <c r="R24" s="22">
        <v>12886</v>
      </c>
      <c r="S24" s="22">
        <v>25871</v>
      </c>
      <c r="T24" s="22">
        <v>119608</v>
      </c>
      <c r="U24" s="22">
        <v>278084</v>
      </c>
      <c r="V24" s="22">
        <v>383989</v>
      </c>
      <c r="W24" s="22">
        <v>309923</v>
      </c>
      <c r="X24" s="22">
        <v>449416</v>
      </c>
      <c r="Y24" s="22">
        <v>570576</v>
      </c>
      <c r="Z24" s="22">
        <v>614562</v>
      </c>
      <c r="AA24" s="22">
        <v>607105</v>
      </c>
      <c r="AB24" s="22">
        <v>437063</v>
      </c>
      <c r="AC24" s="22">
        <v>460572</v>
      </c>
      <c r="AD24" s="22">
        <v>563436</v>
      </c>
      <c r="AE24" s="22">
        <v>541438</v>
      </c>
      <c r="AF24" s="22">
        <v>680425</v>
      </c>
      <c r="AG24" s="22">
        <v>728567</v>
      </c>
      <c r="AH24" s="22">
        <v>779716</v>
      </c>
      <c r="AI24" s="22">
        <v>840300</v>
      </c>
      <c r="AJ24" s="22">
        <v>918529</v>
      </c>
    </row>
    <row r="25" spans="1:36" ht="14.1" customHeight="1">
      <c r="A25" s="19">
        <v>19</v>
      </c>
      <c r="B25" s="20" t="s">
        <v>22</v>
      </c>
      <c r="C25" s="21">
        <v>175006</v>
      </c>
      <c r="D25" s="22">
        <v>173280</v>
      </c>
      <c r="E25" s="22">
        <v>186009</v>
      </c>
      <c r="F25" s="22">
        <v>213937</v>
      </c>
      <c r="G25" s="22">
        <v>206871</v>
      </c>
      <c r="H25" s="22">
        <v>204567</v>
      </c>
      <c r="I25" s="22">
        <v>277669</v>
      </c>
      <c r="J25" s="22">
        <v>186040</v>
      </c>
      <c r="K25" s="22">
        <v>174633</v>
      </c>
      <c r="L25" s="22">
        <v>164264</v>
      </c>
      <c r="M25" s="22">
        <v>205390</v>
      </c>
      <c r="N25" s="22">
        <v>216360</v>
      </c>
      <c r="O25" s="22">
        <v>258136</v>
      </c>
      <c r="P25" s="22">
        <v>289864</v>
      </c>
      <c r="Q25" s="22">
        <v>315302</v>
      </c>
      <c r="R25" s="22">
        <v>324754</v>
      </c>
      <c r="S25" s="22">
        <v>342259</v>
      </c>
      <c r="T25" s="22">
        <v>402379</v>
      </c>
      <c r="U25" s="22">
        <v>419744</v>
      </c>
      <c r="V25" s="22">
        <v>472579</v>
      </c>
      <c r="W25" s="22">
        <v>553599</v>
      </c>
      <c r="X25" s="22">
        <v>543805</v>
      </c>
      <c r="Y25" s="22">
        <v>574386</v>
      </c>
      <c r="Z25" s="22">
        <v>640963</v>
      </c>
      <c r="AA25" s="22">
        <v>652111</v>
      </c>
      <c r="AB25" s="22">
        <v>655695</v>
      </c>
      <c r="AC25" s="22">
        <v>770932</v>
      </c>
      <c r="AD25" s="22">
        <v>799964</v>
      </c>
      <c r="AE25" s="22">
        <v>746150</v>
      </c>
      <c r="AF25" s="22">
        <v>733023</v>
      </c>
      <c r="AG25" s="22">
        <v>764631</v>
      </c>
      <c r="AH25" s="22">
        <v>1020851</v>
      </c>
      <c r="AI25" s="22">
        <v>944076</v>
      </c>
      <c r="AJ25" s="22">
        <v>965464</v>
      </c>
    </row>
    <row r="26" spans="1:36" ht="14.1" customHeight="1">
      <c r="A26" s="23">
        <v>20</v>
      </c>
      <c r="B26" s="24" t="s">
        <v>227</v>
      </c>
      <c r="C26" s="25">
        <v>235505</v>
      </c>
      <c r="D26" s="26">
        <v>237571</v>
      </c>
      <c r="E26" s="26">
        <v>238603</v>
      </c>
      <c r="F26" s="26">
        <v>238603</v>
      </c>
      <c r="G26" s="26">
        <v>232406</v>
      </c>
      <c r="H26" s="26">
        <v>235539</v>
      </c>
      <c r="I26" s="26">
        <v>238332</v>
      </c>
      <c r="J26" s="26">
        <v>244636</v>
      </c>
      <c r="K26" s="26">
        <v>254138</v>
      </c>
      <c r="L26" s="26">
        <v>272803</v>
      </c>
      <c r="M26" s="26">
        <v>296238</v>
      </c>
      <c r="N26" s="26">
        <v>309850</v>
      </c>
      <c r="O26" s="26">
        <v>320815</v>
      </c>
      <c r="P26" s="26">
        <v>319621</v>
      </c>
      <c r="Q26" s="26">
        <v>337132</v>
      </c>
      <c r="R26" s="26">
        <v>349253</v>
      </c>
      <c r="S26" s="26">
        <v>386112</v>
      </c>
      <c r="T26" s="26">
        <v>376347</v>
      </c>
      <c r="U26" s="26">
        <v>379259</v>
      </c>
      <c r="V26" s="26">
        <v>376707</v>
      </c>
      <c r="W26" s="26">
        <v>386765</v>
      </c>
      <c r="X26" s="26">
        <v>383338</v>
      </c>
      <c r="Y26" s="26">
        <v>394610</v>
      </c>
      <c r="Z26" s="26">
        <v>410360</v>
      </c>
      <c r="AA26" s="26">
        <v>412784</v>
      </c>
      <c r="AB26" s="26">
        <v>420615</v>
      </c>
      <c r="AC26" s="26">
        <v>433684</v>
      </c>
      <c r="AD26" s="26">
        <v>433794</v>
      </c>
      <c r="AE26" s="26">
        <v>437110</v>
      </c>
      <c r="AF26" s="26">
        <v>439023</v>
      </c>
      <c r="AG26" s="26">
        <v>440350</v>
      </c>
      <c r="AH26" s="26">
        <v>435486</v>
      </c>
      <c r="AI26" s="26">
        <v>416746</v>
      </c>
      <c r="AJ26" s="26">
        <v>424037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1178027</v>
      </c>
      <c r="D28" s="34">
        <f t="shared" si="0"/>
        <v>1155260</v>
      </c>
      <c r="E28" s="34">
        <f t="shared" si="0"/>
        <v>1126292</v>
      </c>
      <c r="F28" s="34">
        <f t="shared" si="0"/>
        <v>1091632</v>
      </c>
      <c r="G28" s="34">
        <f t="shared" si="0"/>
        <v>1060821</v>
      </c>
      <c r="H28" s="34">
        <f t="shared" si="0"/>
        <v>1017999</v>
      </c>
      <c r="I28" s="34">
        <f t="shared" si="0"/>
        <v>1000009</v>
      </c>
      <c r="J28" s="34">
        <f t="shared" si="0"/>
        <v>975818</v>
      </c>
      <c r="K28" s="34">
        <f t="shared" si="0"/>
        <v>946460</v>
      </c>
      <c r="L28" s="34">
        <f t="shared" si="0"/>
        <v>918872</v>
      </c>
      <c r="M28" s="34">
        <f t="shared" si="0"/>
        <v>887905</v>
      </c>
      <c r="N28" s="34">
        <f t="shared" si="0"/>
        <v>860550</v>
      </c>
      <c r="O28" s="34">
        <f t="shared" si="0"/>
        <v>855395</v>
      </c>
      <c r="P28" s="34">
        <f t="shared" si="0"/>
        <v>854123</v>
      </c>
      <c r="Q28" s="34">
        <f t="shared" si="0"/>
        <v>849081</v>
      </c>
      <c r="R28" s="34">
        <f t="shared" si="0"/>
        <v>848360</v>
      </c>
      <c r="S28" s="34">
        <f t="shared" si="0"/>
        <v>860855</v>
      </c>
      <c r="T28" s="34">
        <f t="shared" si="0"/>
        <v>869708</v>
      </c>
      <c r="U28" s="34">
        <f t="shared" si="0"/>
        <v>882128</v>
      </c>
      <c r="V28" s="34">
        <f t="shared" si="0"/>
        <v>899316</v>
      </c>
      <c r="W28" s="34">
        <f t="shared" si="0"/>
        <v>901693</v>
      </c>
      <c r="X28" s="34">
        <f t="shared" si="0"/>
        <v>894499</v>
      </c>
      <c r="Y28" s="34">
        <f t="shared" si="0"/>
        <v>898010</v>
      </c>
      <c r="Z28" s="34">
        <f t="shared" si="0"/>
        <v>904471</v>
      </c>
      <c r="AA28" s="34">
        <f t="shared" si="0"/>
        <v>903769</v>
      </c>
      <c r="AB28" s="34">
        <f t="shared" si="0"/>
        <v>900737</v>
      </c>
      <c r="AC28" s="34">
        <f t="shared" si="0"/>
        <v>890790</v>
      </c>
      <c r="AD28" s="34">
        <f t="shared" si="0"/>
        <v>876876</v>
      </c>
      <c r="AE28" s="34">
        <f t="shared" si="0"/>
        <v>863126</v>
      </c>
      <c r="AF28" s="34">
        <f t="shared" si="0"/>
        <v>846703</v>
      </c>
      <c r="AG28" s="34">
        <f t="shared" si="0"/>
        <v>834248</v>
      </c>
      <c r="AH28" s="34">
        <f>SUM(AH2:AH8)</f>
        <v>817966</v>
      </c>
      <c r="AI28" s="34">
        <f>SUM(AI2:AI8)</f>
        <v>805867</v>
      </c>
      <c r="AJ28" s="34">
        <f>SUM(AJ2:AJ8)</f>
        <v>791771</v>
      </c>
    </row>
    <row r="29" spans="1:36" ht="15.95" customHeight="1">
      <c r="A29" s="35" t="s">
        <v>25</v>
      </c>
      <c r="B29" s="36" t="s">
        <v>26</v>
      </c>
      <c r="C29" s="21">
        <f>SUM(C9:C14)</f>
        <v>1263214</v>
      </c>
      <c r="D29" s="22">
        <f>SUM(D9:D14)</f>
        <v>1269687</v>
      </c>
      <c r="E29" s="22">
        <f t="shared" ref="E29:AG29" si="1">SUM(E9:E14)</f>
        <v>1261244</v>
      </c>
      <c r="F29" s="22">
        <f t="shared" si="1"/>
        <v>1246992</v>
      </c>
      <c r="G29" s="22">
        <f t="shared" si="1"/>
        <v>1229553</v>
      </c>
      <c r="H29" s="22">
        <f t="shared" si="1"/>
        <v>1197576</v>
      </c>
      <c r="I29" s="22">
        <f t="shared" si="1"/>
        <v>1178024</v>
      </c>
      <c r="J29" s="22">
        <f t="shared" si="1"/>
        <v>1155427</v>
      </c>
      <c r="K29" s="22">
        <f t="shared" si="1"/>
        <v>1125766</v>
      </c>
      <c r="L29" s="22">
        <f t="shared" si="1"/>
        <v>1093008</v>
      </c>
      <c r="M29" s="22">
        <f t="shared" si="1"/>
        <v>1063910</v>
      </c>
      <c r="N29" s="22">
        <f t="shared" si="1"/>
        <v>1045634</v>
      </c>
      <c r="O29" s="22">
        <f t="shared" si="1"/>
        <v>1029443</v>
      </c>
      <c r="P29" s="22">
        <f t="shared" si="1"/>
        <v>1010886</v>
      </c>
      <c r="Q29" s="22">
        <f t="shared" si="1"/>
        <v>995248</v>
      </c>
      <c r="R29" s="22">
        <f t="shared" si="1"/>
        <v>997540</v>
      </c>
      <c r="S29" s="22">
        <f t="shared" si="1"/>
        <v>1012402</v>
      </c>
      <c r="T29" s="22">
        <f t="shared" si="1"/>
        <v>995767</v>
      </c>
      <c r="U29" s="22">
        <f t="shared" si="1"/>
        <v>995403</v>
      </c>
      <c r="V29" s="22">
        <f t="shared" si="1"/>
        <v>987753</v>
      </c>
      <c r="W29" s="22">
        <f t="shared" si="1"/>
        <v>948449</v>
      </c>
      <c r="X29" s="22">
        <f t="shared" si="1"/>
        <v>886217</v>
      </c>
      <c r="Y29" s="22">
        <f t="shared" si="1"/>
        <v>848629</v>
      </c>
      <c r="Z29" s="22">
        <f t="shared" si="1"/>
        <v>816711</v>
      </c>
      <c r="AA29" s="22">
        <f t="shared" si="1"/>
        <v>777106</v>
      </c>
      <c r="AB29" s="22">
        <f t="shared" si="1"/>
        <v>768857</v>
      </c>
      <c r="AC29" s="22">
        <f t="shared" si="1"/>
        <v>756416</v>
      </c>
      <c r="AD29" s="22">
        <f t="shared" si="1"/>
        <v>747068</v>
      </c>
      <c r="AE29" s="22">
        <f t="shared" si="1"/>
        <v>744196</v>
      </c>
      <c r="AF29" s="22">
        <f t="shared" si="1"/>
        <v>742146</v>
      </c>
      <c r="AG29" s="22">
        <f t="shared" si="1"/>
        <v>721808</v>
      </c>
      <c r="AH29" s="22">
        <f>SUM(AH9:AH14)</f>
        <v>695614</v>
      </c>
      <c r="AI29" s="22">
        <f>SUM(AI9:AI14)</f>
        <v>712020</v>
      </c>
      <c r="AJ29" s="22">
        <f>SUM(AJ9:AJ14)</f>
        <v>709656</v>
      </c>
    </row>
    <row r="30" spans="1:36" ht="15.95" customHeight="1">
      <c r="A30" s="35" t="s">
        <v>27</v>
      </c>
      <c r="B30" s="36" t="s">
        <v>28</v>
      </c>
      <c r="C30" s="21">
        <f>SUM(C15:C24)</f>
        <v>399405</v>
      </c>
      <c r="D30" s="22">
        <f t="shared" ref="D30:AG30" si="2">SUM(D15:D24)</f>
        <v>448417</v>
      </c>
      <c r="E30" s="22">
        <f t="shared" si="2"/>
        <v>491878</v>
      </c>
      <c r="F30" s="22">
        <f t="shared" si="2"/>
        <v>527666</v>
      </c>
      <c r="G30" s="22">
        <f t="shared" si="2"/>
        <v>581371</v>
      </c>
      <c r="H30" s="22">
        <f t="shared" si="2"/>
        <v>645980</v>
      </c>
      <c r="I30" s="22">
        <f t="shared" si="2"/>
        <v>696511</v>
      </c>
      <c r="J30" s="22">
        <f t="shared" si="2"/>
        <v>746331</v>
      </c>
      <c r="K30" s="22">
        <f t="shared" si="2"/>
        <v>779398</v>
      </c>
      <c r="L30" s="22">
        <f t="shared" si="2"/>
        <v>817832</v>
      </c>
      <c r="M30" s="22">
        <f t="shared" si="2"/>
        <v>853146</v>
      </c>
      <c r="N30" s="22">
        <f t="shared" si="2"/>
        <v>889594</v>
      </c>
      <c r="O30" s="22">
        <f t="shared" si="2"/>
        <v>921393</v>
      </c>
      <c r="P30" s="22">
        <f t="shared" si="2"/>
        <v>941089</v>
      </c>
      <c r="Q30" s="22">
        <f t="shared" si="2"/>
        <v>970744</v>
      </c>
      <c r="R30" s="22">
        <f t="shared" si="2"/>
        <v>1007233</v>
      </c>
      <c r="S30" s="22">
        <f t="shared" si="2"/>
        <v>1098996</v>
      </c>
      <c r="T30" s="22">
        <f t="shared" si="2"/>
        <v>1273089</v>
      </c>
      <c r="U30" s="22">
        <f t="shared" si="2"/>
        <v>1508430</v>
      </c>
      <c r="V30" s="22">
        <f t="shared" si="2"/>
        <v>1682761</v>
      </c>
      <c r="W30" s="22">
        <f t="shared" si="2"/>
        <v>1681451</v>
      </c>
      <c r="X30" s="22">
        <f t="shared" si="2"/>
        <v>1912279</v>
      </c>
      <c r="Y30" s="22">
        <f t="shared" si="2"/>
        <v>2112338</v>
      </c>
      <c r="Z30" s="22">
        <f t="shared" si="2"/>
        <v>2232032</v>
      </c>
      <c r="AA30" s="22">
        <f t="shared" si="2"/>
        <v>2322649</v>
      </c>
      <c r="AB30" s="22">
        <f t="shared" si="2"/>
        <v>2227970</v>
      </c>
      <c r="AC30" s="22">
        <f t="shared" si="2"/>
        <v>2330635</v>
      </c>
      <c r="AD30" s="22">
        <f t="shared" si="2"/>
        <v>2519484</v>
      </c>
      <c r="AE30" s="22">
        <f t="shared" si="2"/>
        <v>2549868</v>
      </c>
      <c r="AF30" s="22">
        <f t="shared" si="2"/>
        <v>2756071</v>
      </c>
      <c r="AG30" s="22">
        <f t="shared" si="2"/>
        <v>2913806</v>
      </c>
      <c r="AH30" s="22">
        <f>SUM(AH15:AH24)</f>
        <v>3025690</v>
      </c>
      <c r="AI30" s="22">
        <f>SUM(AI15:AI24)</f>
        <v>3136452</v>
      </c>
      <c r="AJ30" s="22">
        <f>SUM(AJ15:AJ24)</f>
        <v>3271341</v>
      </c>
    </row>
    <row r="31" spans="1:36" ht="15.95" customHeight="1">
      <c r="A31" s="37" t="s">
        <v>29</v>
      </c>
      <c r="B31" s="38" t="s">
        <v>30</v>
      </c>
      <c r="C31" s="25">
        <f t="shared" ref="C31:AG31" si="3">C25+C26</f>
        <v>410511</v>
      </c>
      <c r="D31" s="26">
        <f t="shared" si="3"/>
        <v>410851</v>
      </c>
      <c r="E31" s="26">
        <f t="shared" si="3"/>
        <v>424612</v>
      </c>
      <c r="F31" s="26">
        <f t="shared" si="3"/>
        <v>452540</v>
      </c>
      <c r="G31" s="26">
        <f t="shared" si="3"/>
        <v>439277</v>
      </c>
      <c r="H31" s="26">
        <f t="shared" si="3"/>
        <v>440106</v>
      </c>
      <c r="I31" s="26">
        <f t="shared" si="3"/>
        <v>516001</v>
      </c>
      <c r="J31" s="26">
        <f t="shared" si="3"/>
        <v>430676</v>
      </c>
      <c r="K31" s="26">
        <f t="shared" si="3"/>
        <v>428771</v>
      </c>
      <c r="L31" s="26">
        <f t="shared" si="3"/>
        <v>437067</v>
      </c>
      <c r="M31" s="26">
        <f t="shared" si="3"/>
        <v>501628</v>
      </c>
      <c r="N31" s="26">
        <f t="shared" si="3"/>
        <v>526210</v>
      </c>
      <c r="O31" s="26">
        <f t="shared" si="3"/>
        <v>578951</v>
      </c>
      <c r="P31" s="26">
        <f t="shared" si="3"/>
        <v>609485</v>
      </c>
      <c r="Q31" s="26">
        <f t="shared" si="3"/>
        <v>652434</v>
      </c>
      <c r="R31" s="26">
        <f t="shared" si="3"/>
        <v>674007</v>
      </c>
      <c r="S31" s="26">
        <f t="shared" si="3"/>
        <v>728371</v>
      </c>
      <c r="T31" s="26">
        <f t="shared" si="3"/>
        <v>778726</v>
      </c>
      <c r="U31" s="26">
        <f t="shared" si="3"/>
        <v>799003</v>
      </c>
      <c r="V31" s="26">
        <f t="shared" si="3"/>
        <v>849286</v>
      </c>
      <c r="W31" s="26">
        <f t="shared" si="3"/>
        <v>940364</v>
      </c>
      <c r="X31" s="26">
        <f t="shared" si="3"/>
        <v>927143</v>
      </c>
      <c r="Y31" s="26">
        <f t="shared" si="3"/>
        <v>968996</v>
      </c>
      <c r="Z31" s="26">
        <f t="shared" si="3"/>
        <v>1051323</v>
      </c>
      <c r="AA31" s="26">
        <f t="shared" si="3"/>
        <v>1064895</v>
      </c>
      <c r="AB31" s="26">
        <f t="shared" si="3"/>
        <v>1076310</v>
      </c>
      <c r="AC31" s="26">
        <f t="shared" si="3"/>
        <v>1204616</v>
      </c>
      <c r="AD31" s="26">
        <f t="shared" si="3"/>
        <v>1233758</v>
      </c>
      <c r="AE31" s="26">
        <f t="shared" si="3"/>
        <v>1183260</v>
      </c>
      <c r="AF31" s="26">
        <f t="shared" si="3"/>
        <v>1172046</v>
      </c>
      <c r="AG31" s="26">
        <f t="shared" si="3"/>
        <v>1204981</v>
      </c>
      <c r="AH31" s="26">
        <f>AH25+AH26</f>
        <v>1456337</v>
      </c>
      <c r="AI31" s="26">
        <f>AI25+AI26</f>
        <v>1360822</v>
      </c>
      <c r="AJ31" s="26">
        <f>AJ25+AJ26</f>
        <v>1389501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AG33" si="4">C28+C29+C30+C31</f>
        <v>3251157</v>
      </c>
      <c r="D33" s="41">
        <f t="shared" si="4"/>
        <v>3284215</v>
      </c>
      <c r="E33" s="41">
        <f t="shared" si="4"/>
        <v>3304026</v>
      </c>
      <c r="F33" s="41">
        <f t="shared" si="4"/>
        <v>3318830</v>
      </c>
      <c r="G33" s="41">
        <f t="shared" si="4"/>
        <v>3311022</v>
      </c>
      <c r="H33" s="41">
        <f t="shared" si="4"/>
        <v>3301661</v>
      </c>
      <c r="I33" s="41">
        <f t="shared" si="4"/>
        <v>3390545</v>
      </c>
      <c r="J33" s="41">
        <f t="shared" si="4"/>
        <v>3308252</v>
      </c>
      <c r="K33" s="41">
        <f t="shared" si="4"/>
        <v>3280395</v>
      </c>
      <c r="L33" s="41">
        <f t="shared" si="4"/>
        <v>3266779</v>
      </c>
      <c r="M33" s="41">
        <f t="shared" si="4"/>
        <v>3306589</v>
      </c>
      <c r="N33" s="41">
        <f t="shared" si="4"/>
        <v>3321988</v>
      </c>
      <c r="O33" s="41">
        <f t="shared" si="4"/>
        <v>3385182</v>
      </c>
      <c r="P33" s="41">
        <f t="shared" si="4"/>
        <v>3415583</v>
      </c>
      <c r="Q33" s="41">
        <f t="shared" si="4"/>
        <v>3467507</v>
      </c>
      <c r="R33" s="41">
        <f t="shared" si="4"/>
        <v>3527140</v>
      </c>
      <c r="S33" s="41">
        <f t="shared" si="4"/>
        <v>3700624</v>
      </c>
      <c r="T33" s="41">
        <f t="shared" si="4"/>
        <v>3917290</v>
      </c>
      <c r="U33" s="41">
        <f t="shared" si="4"/>
        <v>4184964</v>
      </c>
      <c r="V33" s="41">
        <f t="shared" si="4"/>
        <v>4419116</v>
      </c>
      <c r="W33" s="41">
        <f t="shared" si="4"/>
        <v>4471957</v>
      </c>
      <c r="X33" s="41">
        <f t="shared" si="4"/>
        <v>4620138</v>
      </c>
      <c r="Y33" s="41">
        <f t="shared" si="4"/>
        <v>4827973</v>
      </c>
      <c r="Z33" s="41">
        <f t="shared" si="4"/>
        <v>5004537</v>
      </c>
      <c r="AA33" s="41">
        <f t="shared" si="4"/>
        <v>5068419</v>
      </c>
      <c r="AB33" s="41">
        <f t="shared" si="4"/>
        <v>4973874</v>
      </c>
      <c r="AC33" s="41">
        <f t="shared" si="4"/>
        <v>5182457</v>
      </c>
      <c r="AD33" s="41">
        <f t="shared" si="4"/>
        <v>5377186</v>
      </c>
      <c r="AE33" s="41">
        <f t="shared" si="4"/>
        <v>5340450</v>
      </c>
      <c r="AF33" s="41">
        <f t="shared" si="4"/>
        <v>5516966</v>
      </c>
      <c r="AG33" s="41">
        <f t="shared" si="4"/>
        <v>5674843</v>
      </c>
      <c r="AH33" s="41">
        <f>AH28+AH29+AH30+AH31</f>
        <v>5995607</v>
      </c>
      <c r="AI33" s="41">
        <f>AI28+AI29+AI30+AI31</f>
        <v>6015161</v>
      </c>
      <c r="AJ33" s="41">
        <f>AJ28+AJ29+AJ30+AJ31</f>
        <v>6162269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15.95" customHeight="1">
      <c r="A35" s="31" t="s">
        <v>31</v>
      </c>
      <c r="B35" s="44" t="s">
        <v>83</v>
      </c>
      <c r="C35" s="34">
        <f>C33-C26</f>
        <v>3015652</v>
      </c>
      <c r="D35" s="34">
        <f t="shared" ref="D35:AG35" si="5">D33-D26</f>
        <v>3046644</v>
      </c>
      <c r="E35" s="34">
        <f t="shared" si="5"/>
        <v>3065423</v>
      </c>
      <c r="F35" s="34">
        <f t="shared" si="5"/>
        <v>3080227</v>
      </c>
      <c r="G35" s="34">
        <f t="shared" si="5"/>
        <v>3078616</v>
      </c>
      <c r="H35" s="34">
        <f t="shared" si="5"/>
        <v>3066122</v>
      </c>
      <c r="I35" s="34">
        <f t="shared" si="5"/>
        <v>3152213</v>
      </c>
      <c r="J35" s="34">
        <f t="shared" si="5"/>
        <v>3063616</v>
      </c>
      <c r="K35" s="34">
        <f t="shared" si="5"/>
        <v>3026257</v>
      </c>
      <c r="L35" s="34">
        <f t="shared" si="5"/>
        <v>2993976</v>
      </c>
      <c r="M35" s="34">
        <f t="shared" si="5"/>
        <v>3010351</v>
      </c>
      <c r="N35" s="34">
        <f t="shared" si="5"/>
        <v>3012138</v>
      </c>
      <c r="O35" s="34">
        <f t="shared" si="5"/>
        <v>3064367</v>
      </c>
      <c r="P35" s="34">
        <f t="shared" si="5"/>
        <v>3095962</v>
      </c>
      <c r="Q35" s="34">
        <f t="shared" si="5"/>
        <v>3130375</v>
      </c>
      <c r="R35" s="34">
        <f t="shared" si="5"/>
        <v>3177887</v>
      </c>
      <c r="S35" s="34">
        <f t="shared" si="5"/>
        <v>3314512</v>
      </c>
      <c r="T35" s="34">
        <f t="shared" si="5"/>
        <v>3540943</v>
      </c>
      <c r="U35" s="34">
        <f t="shared" si="5"/>
        <v>3805705</v>
      </c>
      <c r="V35" s="34">
        <f t="shared" si="5"/>
        <v>4042409</v>
      </c>
      <c r="W35" s="34">
        <f t="shared" si="5"/>
        <v>4085192</v>
      </c>
      <c r="X35" s="34">
        <f t="shared" si="5"/>
        <v>4236800</v>
      </c>
      <c r="Y35" s="34">
        <f t="shared" si="5"/>
        <v>4433363</v>
      </c>
      <c r="Z35" s="34">
        <f t="shared" si="5"/>
        <v>4594177</v>
      </c>
      <c r="AA35" s="34">
        <f t="shared" si="5"/>
        <v>4655635</v>
      </c>
      <c r="AB35" s="34">
        <f t="shared" si="5"/>
        <v>4553259</v>
      </c>
      <c r="AC35" s="34">
        <f t="shared" si="5"/>
        <v>4748773</v>
      </c>
      <c r="AD35" s="34">
        <f t="shared" si="5"/>
        <v>4943392</v>
      </c>
      <c r="AE35" s="34">
        <f t="shared" si="5"/>
        <v>4903340</v>
      </c>
      <c r="AF35" s="34">
        <f t="shared" si="5"/>
        <v>5077943</v>
      </c>
      <c r="AG35" s="34">
        <f t="shared" si="5"/>
        <v>5234493</v>
      </c>
      <c r="AH35" s="34">
        <f>AH33-AH26</f>
        <v>5560121</v>
      </c>
      <c r="AI35" s="34">
        <f>AI33-AI26</f>
        <v>5598415</v>
      </c>
      <c r="AJ35" s="34">
        <f>AJ33-AJ26</f>
        <v>5738232</v>
      </c>
    </row>
    <row r="36" spans="1:36">
      <c r="P36" s="16"/>
    </row>
    <row r="39" spans="1:36">
      <c r="Y39" s="16"/>
      <c r="Z39" s="16"/>
      <c r="AA39" s="16"/>
    </row>
    <row r="40" spans="1:36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62" orientation="landscape" r:id="rId1"/>
  <headerFooter alignWithMargins="0">
    <oddHeader>&amp;LSchweizerische Holzenergiestatistik EJ2023
&amp;C&amp;"Arial,Fett"&amp;12Brennstoffumsatz/-input&amp;"Arial,Standard"
(&amp;10in Kubikmeter, witterungsbereinigt)&amp;R&amp;"Arial,Standard"Tabelle C</oddHeader>
    <oddFooter>&amp;R24.06.2024</oddFooter>
  </headerFooter>
  <customProperties>
    <customPr name="EpmWorksheetKeyString_GU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4">
    <pageSetUpPr fitToPage="1"/>
  </sheetPr>
  <dimension ref="A1:AJ40"/>
  <sheetViews>
    <sheetView view="pageLayout" topLeftCell="A13" zoomScale="85" zoomScaleNormal="90" zoomScalePageLayoutView="85" workbookViewId="0">
      <selection activeCell="R48" sqref="R48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8.85546875" style="17" bestFit="1" customWidth="1"/>
    <col min="4" max="4" width="8.42578125" style="17" hidden="1" customWidth="1"/>
    <col min="5" max="5" width="8.85546875" style="17" hidden="1" customWidth="1"/>
    <col min="6" max="6" width="8.42578125" style="17" hidden="1" customWidth="1"/>
    <col min="7" max="7" width="8.85546875" style="17" hidden="1" customWidth="1"/>
    <col min="8" max="8" width="8.85546875" style="17" bestFit="1" customWidth="1"/>
    <col min="9" max="11" width="8.85546875" style="17" hidden="1" customWidth="1"/>
    <col min="12" max="12" width="8.42578125" style="17" hidden="1" customWidth="1"/>
    <col min="13" max="13" width="8.85546875" style="17" bestFit="1" customWidth="1"/>
    <col min="14" max="16" width="8.85546875" style="17" hidden="1" customWidth="1"/>
    <col min="17" max="17" width="8.42578125" style="17" hidden="1" customWidth="1"/>
    <col min="18" max="22" width="8.85546875" style="17" bestFit="1" customWidth="1"/>
    <col min="23" max="23" width="8.42578125" style="17" bestFit="1" customWidth="1"/>
    <col min="24" max="31" width="8.85546875" style="17" bestFit="1" customWidth="1"/>
    <col min="32" max="32" width="8.42578125" style="17" bestFit="1" customWidth="1"/>
    <col min="33" max="36" width="8.85546875" style="17" bestFit="1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16181</v>
      </c>
      <c r="D2" s="34">
        <v>17272</v>
      </c>
      <c r="E2" s="34">
        <v>18011</v>
      </c>
      <c r="F2" s="34">
        <v>18404</v>
      </c>
      <c r="G2" s="34">
        <v>18572</v>
      </c>
      <c r="H2" s="34">
        <v>18548</v>
      </c>
      <c r="I2" s="34">
        <v>17940</v>
      </c>
      <c r="J2" s="34">
        <v>17191</v>
      </c>
      <c r="K2" s="34">
        <v>16294</v>
      </c>
      <c r="L2" s="34">
        <v>15458</v>
      </c>
      <c r="M2" s="34">
        <v>14549</v>
      </c>
      <c r="N2" s="34">
        <v>14081</v>
      </c>
      <c r="O2" s="34">
        <v>13814</v>
      </c>
      <c r="P2" s="34">
        <v>13278</v>
      </c>
      <c r="Q2" s="34">
        <v>12725</v>
      </c>
      <c r="R2" s="34">
        <v>12295</v>
      </c>
      <c r="S2" s="34">
        <v>12274</v>
      </c>
      <c r="T2" s="34">
        <v>12314</v>
      </c>
      <c r="U2" s="34">
        <v>11765</v>
      </c>
      <c r="V2" s="34">
        <v>10348</v>
      </c>
      <c r="W2" s="34">
        <v>8075</v>
      </c>
      <c r="X2" s="34">
        <v>6941</v>
      </c>
      <c r="Y2" s="34">
        <v>6082</v>
      </c>
      <c r="Z2" s="34">
        <v>5520</v>
      </c>
      <c r="AA2" s="34">
        <v>5143</v>
      </c>
      <c r="AB2" s="34">
        <v>4917</v>
      </c>
      <c r="AC2" s="34">
        <v>4930</v>
      </c>
      <c r="AD2" s="34">
        <v>4939</v>
      </c>
      <c r="AE2" s="34">
        <v>4947</v>
      </c>
      <c r="AF2" s="34">
        <v>4864</v>
      </c>
      <c r="AG2" s="34">
        <v>4828</v>
      </c>
      <c r="AH2" s="34">
        <v>4224</v>
      </c>
      <c r="AI2" s="34">
        <v>3551</v>
      </c>
      <c r="AJ2" s="34">
        <v>3325</v>
      </c>
    </row>
    <row r="3" spans="1:36" ht="14.1" customHeight="1">
      <c r="A3" s="19">
        <v>2</v>
      </c>
      <c r="B3" s="20" t="s">
        <v>10</v>
      </c>
      <c r="C3" s="21">
        <v>18451</v>
      </c>
      <c r="D3" s="22">
        <v>22896</v>
      </c>
      <c r="E3" s="22">
        <v>27071</v>
      </c>
      <c r="F3" s="22">
        <v>30681</v>
      </c>
      <c r="G3" s="22">
        <v>33977</v>
      </c>
      <c r="H3" s="22">
        <v>37410</v>
      </c>
      <c r="I3" s="22">
        <v>41600</v>
      </c>
      <c r="J3" s="22">
        <v>45831</v>
      </c>
      <c r="K3" s="22">
        <v>50069</v>
      </c>
      <c r="L3" s="22">
        <v>53680</v>
      </c>
      <c r="M3" s="22">
        <v>57023</v>
      </c>
      <c r="N3" s="22">
        <v>59038</v>
      </c>
      <c r="O3" s="22">
        <v>60897</v>
      </c>
      <c r="P3" s="22">
        <v>62410</v>
      </c>
      <c r="Q3" s="22">
        <v>63707</v>
      </c>
      <c r="R3" s="22">
        <v>64897</v>
      </c>
      <c r="S3" s="22">
        <v>68593</v>
      </c>
      <c r="T3" s="22">
        <v>71895</v>
      </c>
      <c r="U3" s="22">
        <v>75521</v>
      </c>
      <c r="V3" s="22">
        <v>79222</v>
      </c>
      <c r="W3" s="22">
        <v>79205</v>
      </c>
      <c r="X3" s="22">
        <v>77689</v>
      </c>
      <c r="Y3" s="22">
        <v>76428</v>
      </c>
      <c r="Z3" s="22">
        <v>75714</v>
      </c>
      <c r="AA3" s="22">
        <v>74150</v>
      </c>
      <c r="AB3" s="22">
        <v>71441</v>
      </c>
      <c r="AC3" s="22">
        <v>67749</v>
      </c>
      <c r="AD3" s="22">
        <v>64063</v>
      </c>
      <c r="AE3" s="22">
        <v>60356</v>
      </c>
      <c r="AF3" s="22">
        <v>57304</v>
      </c>
      <c r="AG3" s="22">
        <v>54402</v>
      </c>
      <c r="AH3" s="22">
        <v>51993</v>
      </c>
      <c r="AI3" s="22">
        <v>49757</v>
      </c>
      <c r="AJ3" s="22">
        <v>47471</v>
      </c>
    </row>
    <row r="4" spans="1:36" ht="14.1" customHeight="1">
      <c r="A4" s="19">
        <v>3</v>
      </c>
      <c r="B4" s="20" t="s">
        <v>11</v>
      </c>
      <c r="C4" s="21">
        <v>81726</v>
      </c>
      <c r="D4" s="22">
        <v>90670</v>
      </c>
      <c r="E4" s="22">
        <v>98947</v>
      </c>
      <c r="F4" s="22">
        <v>105110</v>
      </c>
      <c r="G4" s="22">
        <v>113417</v>
      </c>
      <c r="H4" s="22">
        <v>121407</v>
      </c>
      <c r="I4" s="22">
        <v>128768</v>
      </c>
      <c r="J4" s="22">
        <v>138205</v>
      </c>
      <c r="K4" s="22">
        <v>148525</v>
      </c>
      <c r="L4" s="22">
        <v>156098</v>
      </c>
      <c r="M4" s="22">
        <v>159977</v>
      </c>
      <c r="N4" s="22">
        <v>156945</v>
      </c>
      <c r="O4" s="22">
        <v>164000</v>
      </c>
      <c r="P4" s="22">
        <v>172611</v>
      </c>
      <c r="Q4" s="22">
        <v>180215</v>
      </c>
      <c r="R4" s="22">
        <v>189974</v>
      </c>
      <c r="S4" s="22">
        <v>204912</v>
      </c>
      <c r="T4" s="22">
        <v>218487</v>
      </c>
      <c r="U4" s="22">
        <v>232265</v>
      </c>
      <c r="V4" s="22">
        <v>245582</v>
      </c>
      <c r="W4" s="22">
        <v>253638</v>
      </c>
      <c r="X4" s="22">
        <v>254385</v>
      </c>
      <c r="Y4" s="22">
        <v>255740</v>
      </c>
      <c r="Z4" s="22">
        <v>259193</v>
      </c>
      <c r="AA4" s="22">
        <v>258605</v>
      </c>
      <c r="AB4" s="22">
        <v>257992</v>
      </c>
      <c r="AC4" s="22">
        <v>257119</v>
      </c>
      <c r="AD4" s="22">
        <v>254094</v>
      </c>
      <c r="AE4" s="22">
        <v>249033</v>
      </c>
      <c r="AF4" s="22">
        <v>241960</v>
      </c>
      <c r="AG4" s="22">
        <v>237059</v>
      </c>
      <c r="AH4" s="22">
        <v>228559</v>
      </c>
      <c r="AI4" s="22">
        <v>221642</v>
      </c>
      <c r="AJ4" s="22">
        <v>213012</v>
      </c>
    </row>
    <row r="5" spans="1:36" ht="14.1" customHeight="1">
      <c r="A5" s="19" t="s">
        <v>68</v>
      </c>
      <c r="B5" s="20" t="s">
        <v>12</v>
      </c>
      <c r="C5" s="21">
        <v>139652</v>
      </c>
      <c r="D5" s="22">
        <v>136752</v>
      </c>
      <c r="E5" s="22">
        <v>133421</v>
      </c>
      <c r="F5" s="22">
        <v>130253</v>
      </c>
      <c r="G5" s="22">
        <v>126484</v>
      </c>
      <c r="H5" s="22">
        <v>113775</v>
      </c>
      <c r="I5" s="22">
        <v>111850</v>
      </c>
      <c r="J5" s="22">
        <v>107076</v>
      </c>
      <c r="K5" s="22">
        <v>98007</v>
      </c>
      <c r="L5" s="22">
        <v>89389</v>
      </c>
      <c r="M5" s="22">
        <v>80512</v>
      </c>
      <c r="N5" s="22">
        <v>65932</v>
      </c>
      <c r="O5" s="22">
        <v>57596</v>
      </c>
      <c r="P5" s="22">
        <v>52165</v>
      </c>
      <c r="Q5" s="22">
        <v>47254</v>
      </c>
      <c r="R5" s="22">
        <v>42487</v>
      </c>
      <c r="S5" s="22">
        <v>37900</v>
      </c>
      <c r="T5" s="22">
        <v>32910</v>
      </c>
      <c r="U5" s="22">
        <v>27099</v>
      </c>
      <c r="V5" s="22">
        <v>22399</v>
      </c>
      <c r="W5" s="22">
        <v>17754</v>
      </c>
      <c r="X5" s="22">
        <v>15826</v>
      </c>
      <c r="Y5" s="22">
        <v>14207</v>
      </c>
      <c r="Z5" s="22">
        <v>12490</v>
      </c>
      <c r="AA5" s="22">
        <v>10741</v>
      </c>
      <c r="AB5" s="22">
        <v>9231</v>
      </c>
      <c r="AC5" s="22">
        <v>7919</v>
      </c>
      <c r="AD5" s="22">
        <v>6409</v>
      </c>
      <c r="AE5" s="22">
        <v>6253</v>
      </c>
      <c r="AF5" s="22">
        <v>6158</v>
      </c>
      <c r="AG5" s="22">
        <v>5732</v>
      </c>
      <c r="AH5" s="22">
        <v>5716</v>
      </c>
      <c r="AI5" s="22">
        <v>6152</v>
      </c>
      <c r="AJ5" s="22">
        <v>6437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168</v>
      </c>
      <c r="L6" s="22">
        <v>281</v>
      </c>
      <c r="M6" s="22">
        <v>518</v>
      </c>
      <c r="N6" s="22">
        <v>870</v>
      </c>
      <c r="O6" s="22">
        <v>1502</v>
      </c>
      <c r="P6" s="22">
        <v>2016</v>
      </c>
      <c r="Q6" s="22">
        <v>2657</v>
      </c>
      <c r="R6" s="22">
        <v>3428</v>
      </c>
      <c r="S6" s="22">
        <v>4908</v>
      </c>
      <c r="T6" s="22">
        <v>6207</v>
      </c>
      <c r="U6" s="22">
        <v>7623</v>
      </c>
      <c r="V6" s="22">
        <v>9013</v>
      </c>
      <c r="W6" s="22">
        <v>10413</v>
      </c>
      <c r="X6" s="22">
        <v>11430</v>
      </c>
      <c r="Y6" s="22">
        <v>12447</v>
      </c>
      <c r="Z6" s="22">
        <v>13292</v>
      </c>
      <c r="AA6" s="22">
        <v>14045</v>
      </c>
      <c r="AB6" s="22">
        <v>14685</v>
      </c>
      <c r="AC6" s="22">
        <v>15126</v>
      </c>
      <c r="AD6" s="22">
        <v>15338</v>
      </c>
      <c r="AE6" s="22">
        <v>15658</v>
      </c>
      <c r="AF6" s="22">
        <v>15427</v>
      </c>
      <c r="AG6" s="22">
        <v>15490</v>
      </c>
      <c r="AH6" s="22">
        <v>15067</v>
      </c>
      <c r="AI6" s="22">
        <v>15023</v>
      </c>
      <c r="AJ6" s="22">
        <v>14971</v>
      </c>
    </row>
    <row r="7" spans="1:36" ht="14.1" customHeight="1">
      <c r="A7" s="19">
        <v>5</v>
      </c>
      <c r="B7" s="20" t="s">
        <v>13</v>
      </c>
      <c r="C7" s="21">
        <v>308427</v>
      </c>
      <c r="D7" s="22">
        <v>294803</v>
      </c>
      <c r="E7" s="22">
        <v>281003</v>
      </c>
      <c r="F7" s="22">
        <v>267217</v>
      </c>
      <c r="G7" s="22">
        <v>253745</v>
      </c>
      <c r="H7" s="22">
        <v>241890</v>
      </c>
      <c r="I7" s="22">
        <v>233467</v>
      </c>
      <c r="J7" s="22">
        <v>225485</v>
      </c>
      <c r="K7" s="22">
        <v>217044</v>
      </c>
      <c r="L7" s="22">
        <v>211115</v>
      </c>
      <c r="M7" s="22">
        <v>203798</v>
      </c>
      <c r="N7" s="22">
        <v>204108</v>
      </c>
      <c r="O7" s="22">
        <v>203814</v>
      </c>
      <c r="P7" s="22">
        <v>202633</v>
      </c>
      <c r="Q7" s="22">
        <v>200231</v>
      </c>
      <c r="R7" s="22">
        <v>197177</v>
      </c>
      <c r="S7" s="22">
        <v>200392</v>
      </c>
      <c r="T7" s="22">
        <v>202355</v>
      </c>
      <c r="U7" s="22">
        <v>206795</v>
      </c>
      <c r="V7" s="22">
        <v>213878</v>
      </c>
      <c r="W7" s="22">
        <v>221824</v>
      </c>
      <c r="X7" s="22">
        <v>225362</v>
      </c>
      <c r="Y7" s="22">
        <v>230786</v>
      </c>
      <c r="Z7" s="22">
        <v>236921</v>
      </c>
      <c r="AA7" s="22">
        <v>243142</v>
      </c>
      <c r="AB7" s="22">
        <v>247803</v>
      </c>
      <c r="AC7" s="22">
        <v>249656</v>
      </c>
      <c r="AD7" s="22">
        <v>250555</v>
      </c>
      <c r="AE7" s="22">
        <v>251727</v>
      </c>
      <c r="AF7" s="22">
        <v>252484</v>
      </c>
      <c r="AG7" s="22">
        <v>253650</v>
      </c>
      <c r="AH7" s="22">
        <v>255301</v>
      </c>
      <c r="AI7" s="22">
        <v>256862</v>
      </c>
      <c r="AJ7" s="22">
        <v>260305</v>
      </c>
    </row>
    <row r="8" spans="1:36" ht="14.1" customHeight="1">
      <c r="A8" s="19">
        <v>6</v>
      </c>
      <c r="B8" s="20" t="s">
        <v>14</v>
      </c>
      <c r="C8" s="21">
        <v>295794</v>
      </c>
      <c r="D8" s="22">
        <v>280742</v>
      </c>
      <c r="E8" s="22">
        <v>263080</v>
      </c>
      <c r="F8" s="22">
        <v>244176</v>
      </c>
      <c r="G8" s="22">
        <v>226731</v>
      </c>
      <c r="H8" s="22">
        <v>208190</v>
      </c>
      <c r="I8" s="22">
        <v>194100</v>
      </c>
      <c r="J8" s="22">
        <v>175842</v>
      </c>
      <c r="K8" s="22">
        <v>157607</v>
      </c>
      <c r="L8" s="22">
        <v>141173</v>
      </c>
      <c r="M8" s="22">
        <v>127923</v>
      </c>
      <c r="N8" s="22">
        <v>123287</v>
      </c>
      <c r="O8" s="22">
        <v>118571</v>
      </c>
      <c r="P8" s="22">
        <v>113838</v>
      </c>
      <c r="Q8" s="22">
        <v>108181</v>
      </c>
      <c r="R8" s="22">
        <v>103826</v>
      </c>
      <c r="S8" s="22">
        <v>93629</v>
      </c>
      <c r="T8" s="22">
        <v>84352</v>
      </c>
      <c r="U8" s="22">
        <v>75975</v>
      </c>
      <c r="V8" s="22">
        <v>68653</v>
      </c>
      <c r="W8" s="22">
        <v>59658</v>
      </c>
      <c r="X8" s="22">
        <v>53634</v>
      </c>
      <c r="Y8" s="22">
        <v>52093</v>
      </c>
      <c r="Z8" s="22">
        <v>49264</v>
      </c>
      <c r="AA8" s="22">
        <v>46064</v>
      </c>
      <c r="AB8" s="22">
        <v>43648</v>
      </c>
      <c r="AC8" s="22">
        <v>40019</v>
      </c>
      <c r="AD8" s="22">
        <v>37094</v>
      </c>
      <c r="AE8" s="22">
        <v>34661</v>
      </c>
      <c r="AF8" s="22">
        <v>32703</v>
      </c>
      <c r="AG8" s="22">
        <v>30825</v>
      </c>
      <c r="AH8" s="22">
        <v>29547</v>
      </c>
      <c r="AI8" s="22">
        <v>28830</v>
      </c>
      <c r="AJ8" s="22">
        <v>26280</v>
      </c>
    </row>
    <row r="9" spans="1:36" ht="14.1" customHeight="1">
      <c r="A9" s="19">
        <v>7</v>
      </c>
      <c r="B9" s="20" t="s">
        <v>15</v>
      </c>
      <c r="C9" s="21">
        <v>354213</v>
      </c>
      <c r="D9" s="22">
        <v>346422</v>
      </c>
      <c r="E9" s="22">
        <v>337019</v>
      </c>
      <c r="F9" s="22">
        <v>327536</v>
      </c>
      <c r="G9" s="22">
        <v>317784</v>
      </c>
      <c r="H9" s="22">
        <v>306178</v>
      </c>
      <c r="I9" s="22">
        <v>294477</v>
      </c>
      <c r="J9" s="22">
        <v>283071</v>
      </c>
      <c r="K9" s="22">
        <v>271236</v>
      </c>
      <c r="L9" s="22">
        <v>259990</v>
      </c>
      <c r="M9" s="22">
        <v>248330</v>
      </c>
      <c r="N9" s="22">
        <v>237036</v>
      </c>
      <c r="O9" s="22">
        <v>225046</v>
      </c>
      <c r="P9" s="22">
        <v>213185</v>
      </c>
      <c r="Q9" s="22">
        <v>200954</v>
      </c>
      <c r="R9" s="22">
        <v>188679</v>
      </c>
      <c r="S9" s="22">
        <v>173888</v>
      </c>
      <c r="T9" s="22">
        <v>154944</v>
      </c>
      <c r="U9" s="22">
        <v>140293</v>
      </c>
      <c r="V9" s="22">
        <v>126641</v>
      </c>
      <c r="W9" s="22">
        <v>104386</v>
      </c>
      <c r="X9" s="22">
        <v>84977</v>
      </c>
      <c r="Y9" s="22">
        <v>68690</v>
      </c>
      <c r="Z9" s="22">
        <v>53366</v>
      </c>
      <c r="AA9" s="22">
        <v>41119</v>
      </c>
      <c r="AB9" s="22">
        <v>38696</v>
      </c>
      <c r="AC9" s="22">
        <v>36350</v>
      </c>
      <c r="AD9" s="22">
        <v>34236</v>
      </c>
      <c r="AE9" s="22">
        <v>32631</v>
      </c>
      <c r="AF9" s="22">
        <v>30966</v>
      </c>
      <c r="AG9" s="22">
        <v>29700</v>
      </c>
      <c r="AH9" s="22">
        <v>28136</v>
      </c>
      <c r="AI9" s="22">
        <v>27420</v>
      </c>
      <c r="AJ9" s="22">
        <v>26574</v>
      </c>
    </row>
    <row r="10" spans="1:36" ht="14.1" customHeight="1">
      <c r="A10" s="19">
        <v>8</v>
      </c>
      <c r="B10" s="20" t="s">
        <v>71</v>
      </c>
      <c r="C10" s="21">
        <v>397282</v>
      </c>
      <c r="D10" s="22">
        <v>405277</v>
      </c>
      <c r="E10" s="22">
        <v>406558</v>
      </c>
      <c r="F10" s="22">
        <v>406070</v>
      </c>
      <c r="G10" s="22">
        <v>404135</v>
      </c>
      <c r="H10" s="22">
        <v>395938</v>
      </c>
      <c r="I10" s="22">
        <v>397157</v>
      </c>
      <c r="J10" s="22">
        <v>396362</v>
      </c>
      <c r="K10" s="22">
        <v>392874</v>
      </c>
      <c r="L10" s="22">
        <v>387571</v>
      </c>
      <c r="M10" s="22">
        <v>385832</v>
      </c>
      <c r="N10" s="22">
        <v>387088</v>
      </c>
      <c r="O10" s="22">
        <v>384799</v>
      </c>
      <c r="P10" s="22">
        <v>377872</v>
      </c>
      <c r="Q10" s="22">
        <v>371239</v>
      </c>
      <c r="R10" s="22">
        <v>363319</v>
      </c>
      <c r="S10" s="22">
        <v>356509</v>
      </c>
      <c r="T10" s="22">
        <v>348641</v>
      </c>
      <c r="U10" s="22">
        <v>343584</v>
      </c>
      <c r="V10" s="22">
        <v>336426</v>
      </c>
      <c r="W10" s="22">
        <v>313610</v>
      </c>
      <c r="X10" s="22">
        <v>284253</v>
      </c>
      <c r="Y10" s="22">
        <v>264561</v>
      </c>
      <c r="Z10" s="22">
        <v>246448</v>
      </c>
      <c r="AA10" s="22">
        <v>222666</v>
      </c>
      <c r="AB10" s="22">
        <v>215596</v>
      </c>
      <c r="AC10" s="22">
        <v>207230</v>
      </c>
      <c r="AD10" s="22">
        <v>200381</v>
      </c>
      <c r="AE10" s="22">
        <v>195105</v>
      </c>
      <c r="AF10" s="22">
        <v>192063</v>
      </c>
      <c r="AG10" s="22">
        <v>184200</v>
      </c>
      <c r="AH10" s="22">
        <v>173495</v>
      </c>
      <c r="AI10" s="22">
        <v>166070</v>
      </c>
      <c r="AJ10" s="22">
        <v>162592</v>
      </c>
    </row>
    <row r="11" spans="1:36" ht="14.1" customHeight="1">
      <c r="A11" s="19">
        <v>9</v>
      </c>
      <c r="B11" s="20" t="s">
        <v>72</v>
      </c>
      <c r="C11" s="21">
        <v>6650</v>
      </c>
      <c r="D11" s="22">
        <v>7213</v>
      </c>
      <c r="E11" s="22">
        <v>8136</v>
      </c>
      <c r="F11" s="22">
        <v>9412</v>
      </c>
      <c r="G11" s="22">
        <v>10960</v>
      </c>
      <c r="H11" s="22">
        <v>12754</v>
      </c>
      <c r="I11" s="22">
        <v>14337</v>
      </c>
      <c r="J11" s="22">
        <v>15639</v>
      </c>
      <c r="K11" s="22">
        <v>16765</v>
      </c>
      <c r="L11" s="22">
        <v>17829</v>
      </c>
      <c r="M11" s="22">
        <v>19219</v>
      </c>
      <c r="N11" s="22">
        <v>21401</v>
      </c>
      <c r="O11" s="22">
        <v>22914</v>
      </c>
      <c r="P11" s="22">
        <v>24022</v>
      </c>
      <c r="Q11" s="22">
        <v>25227</v>
      </c>
      <c r="R11" s="22">
        <v>26282</v>
      </c>
      <c r="S11" s="22">
        <v>27118</v>
      </c>
      <c r="T11" s="22">
        <v>27787</v>
      </c>
      <c r="U11" s="22">
        <v>28728</v>
      </c>
      <c r="V11" s="22">
        <v>29176</v>
      </c>
      <c r="W11" s="22">
        <v>29572</v>
      </c>
      <c r="X11" s="22">
        <v>29651</v>
      </c>
      <c r="Y11" s="22">
        <v>29598</v>
      </c>
      <c r="Z11" s="22">
        <v>29000</v>
      </c>
      <c r="AA11" s="22">
        <v>28191</v>
      </c>
      <c r="AB11" s="22">
        <v>26950</v>
      </c>
      <c r="AC11" s="22">
        <v>25719</v>
      </c>
      <c r="AD11" s="22">
        <v>25059</v>
      </c>
      <c r="AE11" s="22">
        <v>24584</v>
      </c>
      <c r="AF11" s="22">
        <v>23872</v>
      </c>
      <c r="AG11" s="22">
        <v>22579</v>
      </c>
      <c r="AH11" s="22">
        <v>20652</v>
      </c>
      <c r="AI11" s="22">
        <v>19263</v>
      </c>
      <c r="AJ11" s="22">
        <v>18410</v>
      </c>
    </row>
    <row r="12" spans="1:36" ht="14.1" customHeight="1">
      <c r="A12" s="19">
        <v>10</v>
      </c>
      <c r="B12" s="20" t="s">
        <v>16</v>
      </c>
      <c r="C12" s="21">
        <v>149311</v>
      </c>
      <c r="D12" s="22">
        <v>148950</v>
      </c>
      <c r="E12" s="22">
        <v>146578</v>
      </c>
      <c r="F12" s="22">
        <v>142639</v>
      </c>
      <c r="G12" s="22">
        <v>137483</v>
      </c>
      <c r="H12" s="22">
        <v>130626</v>
      </c>
      <c r="I12" s="22">
        <v>122274</v>
      </c>
      <c r="J12" s="22">
        <v>113330</v>
      </c>
      <c r="K12" s="22">
        <v>102825</v>
      </c>
      <c r="L12" s="22">
        <v>90786</v>
      </c>
      <c r="M12" s="22">
        <v>77363</v>
      </c>
      <c r="N12" s="22">
        <v>62691</v>
      </c>
      <c r="O12" s="22">
        <v>52493</v>
      </c>
      <c r="P12" s="22">
        <v>45014</v>
      </c>
      <c r="Q12" s="22">
        <v>39044</v>
      </c>
      <c r="R12" s="22">
        <v>34882</v>
      </c>
      <c r="S12" s="22">
        <v>31421</v>
      </c>
      <c r="T12" s="22">
        <v>28513</v>
      </c>
      <c r="U12" s="22">
        <v>25743</v>
      </c>
      <c r="V12" s="22">
        <v>22194</v>
      </c>
      <c r="W12" s="22">
        <v>19056</v>
      </c>
      <c r="X12" s="22">
        <v>16539</v>
      </c>
      <c r="Y12" s="22">
        <v>14602</v>
      </c>
      <c r="Z12" s="22">
        <v>12830</v>
      </c>
      <c r="AA12" s="22">
        <v>11091</v>
      </c>
      <c r="AB12" s="22">
        <v>9733</v>
      </c>
      <c r="AC12" s="22">
        <v>8582</v>
      </c>
      <c r="AD12" s="22">
        <v>6960</v>
      </c>
      <c r="AE12" s="22">
        <v>5632</v>
      </c>
      <c r="AF12" s="22">
        <v>4707</v>
      </c>
      <c r="AG12" s="22">
        <v>3786</v>
      </c>
      <c r="AH12" s="22">
        <v>2954</v>
      </c>
      <c r="AI12" s="22">
        <v>2422</v>
      </c>
      <c r="AJ12" s="22">
        <v>1907</v>
      </c>
    </row>
    <row r="13" spans="1:36">
      <c r="A13" s="19" t="s">
        <v>70</v>
      </c>
      <c r="B13" s="20" t="s">
        <v>73</v>
      </c>
      <c r="C13" s="21">
        <v>21328</v>
      </c>
      <c r="D13" s="22">
        <v>26336</v>
      </c>
      <c r="E13" s="22">
        <v>30239</v>
      </c>
      <c r="F13" s="22">
        <v>32765</v>
      </c>
      <c r="G13" s="22">
        <v>35664</v>
      </c>
      <c r="H13" s="22">
        <v>37311</v>
      </c>
      <c r="I13" s="22">
        <v>40679</v>
      </c>
      <c r="J13" s="22">
        <v>44465</v>
      </c>
      <c r="K13" s="22">
        <v>47019</v>
      </c>
      <c r="L13" s="22">
        <v>49689</v>
      </c>
      <c r="M13" s="22">
        <v>51170</v>
      </c>
      <c r="N13" s="22">
        <v>54441</v>
      </c>
      <c r="O13" s="22">
        <v>58237</v>
      </c>
      <c r="P13" s="22">
        <v>61217</v>
      </c>
      <c r="Q13" s="22">
        <v>61678</v>
      </c>
      <c r="R13" s="22">
        <v>64246</v>
      </c>
      <c r="S13" s="22">
        <v>67632</v>
      </c>
      <c r="T13" s="22">
        <v>69927</v>
      </c>
      <c r="U13" s="22">
        <v>74291</v>
      </c>
      <c r="V13" s="22">
        <v>77656</v>
      </c>
      <c r="W13" s="22">
        <v>82694</v>
      </c>
      <c r="X13" s="22">
        <v>79777</v>
      </c>
      <c r="Y13" s="22">
        <v>78122</v>
      </c>
      <c r="Z13" s="22">
        <v>78379</v>
      </c>
      <c r="AA13" s="22">
        <v>77091</v>
      </c>
      <c r="AB13" s="22">
        <v>75221</v>
      </c>
      <c r="AC13" s="22">
        <v>71951</v>
      </c>
      <c r="AD13" s="22">
        <v>68827</v>
      </c>
      <c r="AE13" s="22">
        <v>66301</v>
      </c>
      <c r="AF13" s="22">
        <v>62766</v>
      </c>
      <c r="AG13" s="22">
        <v>58488</v>
      </c>
      <c r="AH13" s="22">
        <v>52535</v>
      </c>
      <c r="AI13" s="22">
        <v>48629</v>
      </c>
      <c r="AJ13" s="22">
        <v>46784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694</v>
      </c>
      <c r="L14" s="22">
        <v>1806</v>
      </c>
      <c r="M14" s="22">
        <v>4421</v>
      </c>
      <c r="N14" s="22">
        <v>10265</v>
      </c>
      <c r="O14" s="22">
        <v>17507</v>
      </c>
      <c r="P14" s="22">
        <v>25834</v>
      </c>
      <c r="Q14" s="22">
        <v>36750</v>
      </c>
      <c r="R14" s="22">
        <v>57861</v>
      </c>
      <c r="S14" s="22">
        <v>87719</v>
      </c>
      <c r="T14" s="22">
        <v>101514</v>
      </c>
      <c r="U14" s="22">
        <v>117738</v>
      </c>
      <c r="V14" s="22">
        <v>132013</v>
      </c>
      <c r="W14" s="22">
        <v>145594</v>
      </c>
      <c r="X14" s="22">
        <v>153122</v>
      </c>
      <c r="Y14" s="22">
        <v>164115</v>
      </c>
      <c r="Z14" s="22">
        <v>175424</v>
      </c>
      <c r="AA14" s="22">
        <v>185314</v>
      </c>
      <c r="AB14" s="22">
        <v>192425</v>
      </c>
      <c r="AC14" s="22">
        <v>198742</v>
      </c>
      <c r="AD14" s="22">
        <v>205327</v>
      </c>
      <c r="AE14" s="22">
        <v>213460</v>
      </c>
      <c r="AF14" s="22">
        <v>220793</v>
      </c>
      <c r="AG14" s="22">
        <v>220926</v>
      </c>
      <c r="AH14" s="22">
        <v>221839</v>
      </c>
      <c r="AI14" s="22">
        <v>245470</v>
      </c>
      <c r="AJ14" s="22">
        <v>250627</v>
      </c>
    </row>
    <row r="15" spans="1:36" ht="25.15" customHeight="1">
      <c r="A15" s="19" t="s">
        <v>85</v>
      </c>
      <c r="B15" s="20" t="s">
        <v>74</v>
      </c>
      <c r="C15" s="21">
        <v>41319</v>
      </c>
      <c r="D15" s="22">
        <v>46677</v>
      </c>
      <c r="E15" s="22">
        <v>51862</v>
      </c>
      <c r="F15" s="22">
        <v>58037</v>
      </c>
      <c r="G15" s="22">
        <v>65090</v>
      </c>
      <c r="H15" s="22">
        <v>73859</v>
      </c>
      <c r="I15" s="22">
        <v>81172</v>
      </c>
      <c r="J15" s="22">
        <v>87889</v>
      </c>
      <c r="K15" s="22">
        <v>95151</v>
      </c>
      <c r="L15" s="22">
        <v>101594</v>
      </c>
      <c r="M15" s="22">
        <v>108127</v>
      </c>
      <c r="N15" s="22">
        <v>120242</v>
      </c>
      <c r="O15" s="22">
        <v>130418</v>
      </c>
      <c r="P15" s="22">
        <v>138331</v>
      </c>
      <c r="Q15" s="22">
        <v>147558</v>
      </c>
      <c r="R15" s="22">
        <v>158959</v>
      </c>
      <c r="S15" s="22">
        <v>177755</v>
      </c>
      <c r="T15" s="22">
        <v>190333</v>
      </c>
      <c r="U15" s="22">
        <v>201980</v>
      </c>
      <c r="V15" s="22">
        <v>211428</v>
      </c>
      <c r="W15" s="22">
        <v>223745</v>
      </c>
      <c r="X15" s="22">
        <v>234768</v>
      </c>
      <c r="Y15" s="22">
        <v>249258</v>
      </c>
      <c r="Z15" s="22">
        <v>262819</v>
      </c>
      <c r="AA15" s="22">
        <v>275542</v>
      </c>
      <c r="AB15" s="22">
        <v>288881</v>
      </c>
      <c r="AC15" s="22">
        <v>300627</v>
      </c>
      <c r="AD15" s="22">
        <v>311220</v>
      </c>
      <c r="AE15" s="22">
        <v>320657</v>
      </c>
      <c r="AF15" s="22">
        <v>327184</v>
      </c>
      <c r="AG15" s="22">
        <v>335375</v>
      </c>
      <c r="AH15" s="22">
        <v>344709</v>
      </c>
      <c r="AI15" s="22">
        <v>350609</v>
      </c>
      <c r="AJ15" s="22">
        <v>355670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270</v>
      </c>
      <c r="N16" s="22">
        <v>1029</v>
      </c>
      <c r="O16" s="22">
        <v>1426</v>
      </c>
      <c r="P16" s="22">
        <v>2018</v>
      </c>
      <c r="Q16" s="22">
        <v>3573</v>
      </c>
      <c r="R16" s="22">
        <v>8073</v>
      </c>
      <c r="S16" s="22">
        <v>14358</v>
      </c>
      <c r="T16" s="22">
        <v>22356</v>
      </c>
      <c r="U16" s="22">
        <v>27975</v>
      </c>
      <c r="V16" s="22">
        <v>34393</v>
      </c>
      <c r="W16" s="22">
        <v>40895</v>
      </c>
      <c r="X16" s="22">
        <v>48476</v>
      </c>
      <c r="Y16" s="22">
        <v>55515</v>
      </c>
      <c r="Z16" s="22">
        <v>63012</v>
      </c>
      <c r="AA16" s="22">
        <v>74159</v>
      </c>
      <c r="AB16" s="22">
        <v>86580</v>
      </c>
      <c r="AC16" s="22">
        <v>96954</v>
      </c>
      <c r="AD16" s="22">
        <v>110614</v>
      </c>
      <c r="AE16" s="22">
        <v>122189</v>
      </c>
      <c r="AF16" s="22">
        <v>131994</v>
      </c>
      <c r="AG16" s="22">
        <v>143669</v>
      </c>
      <c r="AH16" s="22">
        <v>158903</v>
      </c>
      <c r="AI16" s="22">
        <v>173168</v>
      </c>
      <c r="AJ16" s="22">
        <v>181326</v>
      </c>
    </row>
    <row r="17" spans="1:36" ht="25.15" customHeight="1">
      <c r="A17" s="19">
        <v>13</v>
      </c>
      <c r="B17" s="20" t="s">
        <v>75</v>
      </c>
      <c r="C17" s="21">
        <v>66912</v>
      </c>
      <c r="D17" s="22">
        <v>73348</v>
      </c>
      <c r="E17" s="22">
        <v>77184</v>
      </c>
      <c r="F17" s="22">
        <v>80751</v>
      </c>
      <c r="G17" s="22">
        <v>83634</v>
      </c>
      <c r="H17" s="22">
        <v>86720</v>
      </c>
      <c r="I17" s="22">
        <v>90408</v>
      </c>
      <c r="J17" s="22">
        <v>91815</v>
      </c>
      <c r="K17" s="22">
        <v>92283</v>
      </c>
      <c r="L17" s="22">
        <v>93281</v>
      </c>
      <c r="M17" s="22">
        <v>93796</v>
      </c>
      <c r="N17" s="22">
        <v>95435</v>
      </c>
      <c r="O17" s="22">
        <v>96138</v>
      </c>
      <c r="P17" s="22">
        <v>96812</v>
      </c>
      <c r="Q17" s="22">
        <v>96527</v>
      </c>
      <c r="R17" s="22">
        <v>97620</v>
      </c>
      <c r="S17" s="22">
        <v>98898</v>
      </c>
      <c r="T17" s="22">
        <v>100025</v>
      </c>
      <c r="U17" s="22">
        <v>100972</v>
      </c>
      <c r="V17" s="22">
        <v>101929</v>
      </c>
      <c r="W17" s="22">
        <v>102319</v>
      </c>
      <c r="X17" s="22">
        <v>102671</v>
      </c>
      <c r="Y17" s="22">
        <v>103104</v>
      </c>
      <c r="Z17" s="22">
        <v>103649</v>
      </c>
      <c r="AA17" s="22">
        <v>105107</v>
      </c>
      <c r="AB17" s="22">
        <v>106262</v>
      </c>
      <c r="AC17" s="22">
        <v>106850</v>
      </c>
      <c r="AD17" s="22">
        <v>109624</v>
      </c>
      <c r="AE17" s="22">
        <v>110087</v>
      </c>
      <c r="AF17" s="22">
        <v>110148</v>
      </c>
      <c r="AG17" s="22">
        <v>110955</v>
      </c>
      <c r="AH17" s="22">
        <v>110687</v>
      </c>
      <c r="AI17" s="22">
        <v>110889</v>
      </c>
      <c r="AJ17" s="22">
        <v>111181</v>
      </c>
    </row>
    <row r="18" spans="1:36" ht="25.15" customHeight="1">
      <c r="A18" s="19" t="s">
        <v>87</v>
      </c>
      <c r="B18" s="20" t="s">
        <v>17</v>
      </c>
      <c r="C18" s="21">
        <v>21223</v>
      </c>
      <c r="D18" s="22">
        <v>24770</v>
      </c>
      <c r="E18" s="22">
        <v>30120</v>
      </c>
      <c r="F18" s="22">
        <v>33264</v>
      </c>
      <c r="G18" s="22">
        <v>38724</v>
      </c>
      <c r="H18" s="22">
        <v>44302</v>
      </c>
      <c r="I18" s="22">
        <v>49206</v>
      </c>
      <c r="J18" s="22">
        <v>54247</v>
      </c>
      <c r="K18" s="22">
        <v>58142</v>
      </c>
      <c r="L18" s="22">
        <v>63023</v>
      </c>
      <c r="M18" s="22">
        <v>65803</v>
      </c>
      <c r="N18" s="22">
        <v>68181</v>
      </c>
      <c r="O18" s="22">
        <v>72348</v>
      </c>
      <c r="P18" s="22">
        <v>75245</v>
      </c>
      <c r="Q18" s="22">
        <v>79551</v>
      </c>
      <c r="R18" s="22">
        <v>84123</v>
      </c>
      <c r="S18" s="22">
        <v>91788</v>
      </c>
      <c r="T18" s="22">
        <v>100003</v>
      </c>
      <c r="U18" s="22">
        <v>108058</v>
      </c>
      <c r="V18" s="22">
        <v>115455</v>
      </c>
      <c r="W18" s="22">
        <v>120652</v>
      </c>
      <c r="X18" s="22">
        <v>129198</v>
      </c>
      <c r="Y18" s="22">
        <v>136467</v>
      </c>
      <c r="Z18" s="22">
        <v>141641</v>
      </c>
      <c r="AA18" s="22">
        <v>147046</v>
      </c>
      <c r="AB18" s="22">
        <v>153590</v>
      </c>
      <c r="AC18" s="22">
        <v>160264</v>
      </c>
      <c r="AD18" s="22">
        <v>165208</v>
      </c>
      <c r="AE18" s="22">
        <v>169907</v>
      </c>
      <c r="AF18" s="22">
        <v>174040</v>
      </c>
      <c r="AG18" s="22">
        <v>178123</v>
      </c>
      <c r="AH18" s="22">
        <v>181231</v>
      </c>
      <c r="AI18" s="22">
        <v>185169</v>
      </c>
      <c r="AJ18" s="22">
        <v>187384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431</v>
      </c>
      <c r="Q19" s="22">
        <v>431</v>
      </c>
      <c r="R19" s="22">
        <v>1337</v>
      </c>
      <c r="S19" s="22">
        <v>3231</v>
      </c>
      <c r="T19" s="22">
        <v>5258</v>
      </c>
      <c r="U19" s="22">
        <v>8579</v>
      </c>
      <c r="V19" s="22">
        <v>11676</v>
      </c>
      <c r="W19" s="22">
        <v>13293</v>
      </c>
      <c r="X19" s="22">
        <v>16140</v>
      </c>
      <c r="Y19" s="22">
        <v>18356</v>
      </c>
      <c r="Z19" s="22">
        <v>18518</v>
      </c>
      <c r="AA19" s="22">
        <v>20728</v>
      </c>
      <c r="AB19" s="22">
        <v>22130</v>
      </c>
      <c r="AC19" s="22">
        <v>25183</v>
      </c>
      <c r="AD19" s="22">
        <v>27242</v>
      </c>
      <c r="AE19" s="22">
        <v>28971</v>
      </c>
      <c r="AF19" s="22">
        <v>29456</v>
      </c>
      <c r="AG19" s="22">
        <v>30292</v>
      </c>
      <c r="AH19" s="22">
        <v>33578</v>
      </c>
      <c r="AI19" s="22">
        <v>34609</v>
      </c>
      <c r="AJ19" s="22">
        <v>35612</v>
      </c>
    </row>
    <row r="20" spans="1:36" ht="25.15" customHeight="1">
      <c r="A20" s="19">
        <v>15</v>
      </c>
      <c r="B20" s="20" t="s">
        <v>18</v>
      </c>
      <c r="C20" s="21">
        <v>29587</v>
      </c>
      <c r="D20" s="22">
        <v>32606</v>
      </c>
      <c r="E20" s="22">
        <v>35781</v>
      </c>
      <c r="F20" s="22">
        <v>37505</v>
      </c>
      <c r="G20" s="22">
        <v>38865</v>
      </c>
      <c r="H20" s="22">
        <v>40644</v>
      </c>
      <c r="I20" s="22">
        <v>41111</v>
      </c>
      <c r="J20" s="22">
        <v>42552</v>
      </c>
      <c r="K20" s="22">
        <v>42134</v>
      </c>
      <c r="L20" s="22">
        <v>43246</v>
      </c>
      <c r="M20" s="22">
        <v>44001</v>
      </c>
      <c r="N20" s="22">
        <v>44254</v>
      </c>
      <c r="O20" s="22">
        <v>44423</v>
      </c>
      <c r="P20" s="22">
        <v>44656</v>
      </c>
      <c r="Q20" s="22">
        <v>43966</v>
      </c>
      <c r="R20" s="22">
        <v>43995</v>
      </c>
      <c r="S20" s="22">
        <v>44177</v>
      </c>
      <c r="T20" s="22">
        <v>44702</v>
      </c>
      <c r="U20" s="22">
        <v>45499</v>
      </c>
      <c r="V20" s="22">
        <v>45666</v>
      </c>
      <c r="W20" s="22">
        <v>45966</v>
      </c>
      <c r="X20" s="22">
        <v>47128</v>
      </c>
      <c r="Y20" s="22">
        <v>46631</v>
      </c>
      <c r="Z20" s="22">
        <v>47033</v>
      </c>
      <c r="AA20" s="22">
        <v>47081</v>
      </c>
      <c r="AB20" s="22">
        <v>45996</v>
      </c>
      <c r="AC20" s="22">
        <v>45938</v>
      </c>
      <c r="AD20" s="22">
        <v>46098</v>
      </c>
      <c r="AE20" s="22">
        <v>46216</v>
      </c>
      <c r="AF20" s="22">
        <v>45890</v>
      </c>
      <c r="AG20" s="22">
        <v>46024</v>
      </c>
      <c r="AH20" s="22">
        <v>45483</v>
      </c>
      <c r="AI20" s="22">
        <v>44885</v>
      </c>
      <c r="AJ20" s="22">
        <v>44886</v>
      </c>
    </row>
    <row r="21" spans="1:36" ht="25.15" customHeight="1">
      <c r="A21" s="19" t="s">
        <v>89</v>
      </c>
      <c r="B21" s="20" t="s">
        <v>19</v>
      </c>
      <c r="C21" s="21">
        <v>30245</v>
      </c>
      <c r="D21" s="22">
        <v>38301</v>
      </c>
      <c r="E21" s="22">
        <v>45466</v>
      </c>
      <c r="F21" s="22">
        <v>50660</v>
      </c>
      <c r="G21" s="22">
        <v>63305</v>
      </c>
      <c r="H21" s="22">
        <v>88519</v>
      </c>
      <c r="I21" s="22">
        <v>107041</v>
      </c>
      <c r="J21" s="22">
        <v>120753</v>
      </c>
      <c r="K21" s="22">
        <v>129379</v>
      </c>
      <c r="L21" s="22">
        <v>141609</v>
      </c>
      <c r="M21" s="22">
        <v>154028</v>
      </c>
      <c r="N21" s="22">
        <v>160452</v>
      </c>
      <c r="O21" s="22">
        <v>170731</v>
      </c>
      <c r="P21" s="22">
        <v>179936</v>
      </c>
      <c r="Q21" s="22">
        <v>189276</v>
      </c>
      <c r="R21" s="22">
        <v>195085</v>
      </c>
      <c r="S21" s="22">
        <v>217443</v>
      </c>
      <c r="T21" s="22">
        <v>241463</v>
      </c>
      <c r="U21" s="22">
        <v>271801</v>
      </c>
      <c r="V21" s="22">
        <v>297730</v>
      </c>
      <c r="W21" s="22">
        <v>322957</v>
      </c>
      <c r="X21" s="22">
        <v>358687</v>
      </c>
      <c r="Y21" s="22">
        <v>394255</v>
      </c>
      <c r="Z21" s="22">
        <v>427634</v>
      </c>
      <c r="AA21" s="22">
        <v>467986</v>
      </c>
      <c r="AB21" s="22">
        <v>497889</v>
      </c>
      <c r="AC21" s="22">
        <v>530321</v>
      </c>
      <c r="AD21" s="22">
        <v>565920</v>
      </c>
      <c r="AE21" s="22">
        <v>581728</v>
      </c>
      <c r="AF21" s="22">
        <v>608729</v>
      </c>
      <c r="AG21" s="22">
        <v>666817</v>
      </c>
      <c r="AH21" s="22">
        <v>684693</v>
      </c>
      <c r="AI21" s="22">
        <v>697300</v>
      </c>
      <c r="AJ21" s="22">
        <v>720360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670</v>
      </c>
      <c r="R22" s="22">
        <v>670</v>
      </c>
      <c r="S22" s="22">
        <v>3713</v>
      </c>
      <c r="T22" s="22">
        <v>6412</v>
      </c>
      <c r="U22" s="22">
        <v>11683</v>
      </c>
      <c r="V22" s="22">
        <v>12799</v>
      </c>
      <c r="W22" s="22">
        <v>13164</v>
      </c>
      <c r="X22" s="22">
        <v>19020</v>
      </c>
      <c r="Y22" s="22">
        <v>19787</v>
      </c>
      <c r="Z22" s="22">
        <v>20914</v>
      </c>
      <c r="AA22" s="22">
        <v>24858</v>
      </c>
      <c r="AB22" s="22">
        <v>25601</v>
      </c>
      <c r="AC22" s="22">
        <v>27663</v>
      </c>
      <c r="AD22" s="22">
        <v>28255</v>
      </c>
      <c r="AE22" s="22">
        <v>28920</v>
      </c>
      <c r="AF22" s="22">
        <v>30357</v>
      </c>
      <c r="AG22" s="22">
        <v>32622</v>
      </c>
      <c r="AH22" s="22">
        <v>33749</v>
      </c>
      <c r="AI22" s="22">
        <v>35738</v>
      </c>
      <c r="AJ22" s="22">
        <v>37046</v>
      </c>
    </row>
    <row r="23" spans="1:36" ht="25.15" customHeight="1">
      <c r="A23" s="19">
        <v>17</v>
      </c>
      <c r="B23" s="20" t="s">
        <v>20</v>
      </c>
      <c r="C23" s="21">
        <v>100516</v>
      </c>
      <c r="D23" s="22">
        <v>110756</v>
      </c>
      <c r="E23" s="22">
        <v>119073</v>
      </c>
      <c r="F23" s="22">
        <v>126451</v>
      </c>
      <c r="G23" s="22">
        <v>138506</v>
      </c>
      <c r="H23" s="22">
        <v>145538</v>
      </c>
      <c r="I23" s="22">
        <v>149786</v>
      </c>
      <c r="J23" s="22">
        <v>155556</v>
      </c>
      <c r="K23" s="22">
        <v>155718</v>
      </c>
      <c r="L23" s="22">
        <v>160969</v>
      </c>
      <c r="M23" s="22">
        <v>165618</v>
      </c>
      <c r="N23" s="22">
        <v>172001</v>
      </c>
      <c r="O23" s="22">
        <v>174700</v>
      </c>
      <c r="P23" s="22">
        <v>171546</v>
      </c>
      <c r="Q23" s="22">
        <v>171696</v>
      </c>
      <c r="R23" s="22">
        <v>172270</v>
      </c>
      <c r="S23" s="22">
        <v>173918</v>
      </c>
      <c r="T23" s="22">
        <v>178163</v>
      </c>
      <c r="U23" s="22">
        <v>174256</v>
      </c>
      <c r="V23" s="22">
        <v>174650</v>
      </c>
      <c r="W23" s="22">
        <v>180595</v>
      </c>
      <c r="X23" s="22">
        <v>180458</v>
      </c>
      <c r="Y23" s="22">
        <v>178072</v>
      </c>
      <c r="Z23" s="22">
        <v>177930</v>
      </c>
      <c r="AA23" s="22">
        <v>178810</v>
      </c>
      <c r="AB23" s="22">
        <v>175402</v>
      </c>
      <c r="AC23" s="22">
        <v>172336</v>
      </c>
      <c r="AD23" s="22">
        <v>170458</v>
      </c>
      <c r="AE23" s="22">
        <v>167461</v>
      </c>
      <c r="AF23" s="22">
        <v>171433</v>
      </c>
      <c r="AG23" s="22">
        <v>173683</v>
      </c>
      <c r="AH23" s="22">
        <v>171777</v>
      </c>
      <c r="AI23" s="22">
        <v>170967</v>
      </c>
      <c r="AJ23" s="22">
        <v>174351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296</v>
      </c>
      <c r="I24" s="22">
        <v>1853</v>
      </c>
      <c r="J24" s="22">
        <v>7809</v>
      </c>
      <c r="K24" s="22">
        <v>15736</v>
      </c>
      <c r="L24" s="22">
        <v>15540</v>
      </c>
      <c r="M24" s="22">
        <v>15948</v>
      </c>
      <c r="N24" s="22">
        <v>14623</v>
      </c>
      <c r="O24" s="22">
        <v>11957</v>
      </c>
      <c r="P24" s="22">
        <v>10067</v>
      </c>
      <c r="Q24" s="22">
        <v>10540</v>
      </c>
      <c r="R24" s="22">
        <v>10799</v>
      </c>
      <c r="S24" s="22">
        <v>19409</v>
      </c>
      <c r="T24" s="22">
        <v>101630</v>
      </c>
      <c r="U24" s="22">
        <v>218569</v>
      </c>
      <c r="V24" s="22">
        <v>299805</v>
      </c>
      <c r="W24" s="22">
        <v>263920</v>
      </c>
      <c r="X24" s="22">
        <v>368264</v>
      </c>
      <c r="Y24" s="22">
        <v>471511</v>
      </c>
      <c r="Z24" s="22">
        <v>504645</v>
      </c>
      <c r="AA24" s="22">
        <v>488321</v>
      </c>
      <c r="AB24" s="22">
        <v>364766</v>
      </c>
      <c r="AC24" s="22">
        <v>382835</v>
      </c>
      <c r="AD24" s="22">
        <v>466126</v>
      </c>
      <c r="AE24" s="22">
        <v>440761</v>
      </c>
      <c r="AF24" s="22">
        <v>539646</v>
      </c>
      <c r="AG24" s="22">
        <v>581657</v>
      </c>
      <c r="AH24" s="22">
        <v>631628</v>
      </c>
      <c r="AI24" s="22">
        <v>676866</v>
      </c>
      <c r="AJ24" s="22">
        <v>734627</v>
      </c>
    </row>
    <row r="25" spans="1:36" ht="14.1" customHeight="1">
      <c r="A25" s="19">
        <v>19</v>
      </c>
      <c r="B25" s="20" t="s">
        <v>22</v>
      </c>
      <c r="C25" s="21">
        <v>131254</v>
      </c>
      <c r="D25" s="22">
        <v>129960</v>
      </c>
      <c r="E25" s="22">
        <v>139507</v>
      </c>
      <c r="F25" s="22">
        <v>160453</v>
      </c>
      <c r="G25" s="22">
        <v>155154</v>
      </c>
      <c r="H25" s="22">
        <v>153425</v>
      </c>
      <c r="I25" s="22">
        <v>208252</v>
      </c>
      <c r="J25" s="22">
        <v>139530</v>
      </c>
      <c r="K25" s="22">
        <v>130975</v>
      </c>
      <c r="L25" s="22">
        <v>123198</v>
      </c>
      <c r="M25" s="22">
        <v>154042</v>
      </c>
      <c r="N25" s="22">
        <v>162270</v>
      </c>
      <c r="O25" s="22">
        <v>193602</v>
      </c>
      <c r="P25" s="22">
        <v>217398</v>
      </c>
      <c r="Q25" s="22">
        <v>236476</v>
      </c>
      <c r="R25" s="22">
        <v>243566</v>
      </c>
      <c r="S25" s="22">
        <v>256694</v>
      </c>
      <c r="T25" s="22">
        <v>301784</v>
      </c>
      <c r="U25" s="22">
        <v>314808</v>
      </c>
      <c r="V25" s="22">
        <v>354434</v>
      </c>
      <c r="W25" s="22">
        <v>415200</v>
      </c>
      <c r="X25" s="22">
        <v>407853</v>
      </c>
      <c r="Y25" s="22">
        <v>430789</v>
      </c>
      <c r="Z25" s="22">
        <v>480722</v>
      </c>
      <c r="AA25" s="22">
        <v>489083</v>
      </c>
      <c r="AB25" s="22">
        <v>491771</v>
      </c>
      <c r="AC25" s="22">
        <v>578199</v>
      </c>
      <c r="AD25" s="22">
        <v>599973</v>
      </c>
      <c r="AE25" s="22">
        <v>559613</v>
      </c>
      <c r="AF25" s="22">
        <v>549767</v>
      </c>
      <c r="AG25" s="22">
        <v>573474</v>
      </c>
      <c r="AH25" s="22">
        <v>765638</v>
      </c>
      <c r="AI25" s="22">
        <v>708057</v>
      </c>
      <c r="AJ25" s="22">
        <v>724098</v>
      </c>
    </row>
    <row r="26" spans="1:36" ht="14.1" customHeight="1">
      <c r="A26" s="23">
        <v>20</v>
      </c>
      <c r="B26" s="24" t="s">
        <v>227</v>
      </c>
      <c r="C26" s="25">
        <v>150252</v>
      </c>
      <c r="D26" s="26">
        <v>151570</v>
      </c>
      <c r="E26" s="26">
        <v>152229</v>
      </c>
      <c r="F26" s="26">
        <v>152229</v>
      </c>
      <c r="G26" s="26">
        <v>148275</v>
      </c>
      <c r="H26" s="26">
        <v>150274</v>
      </c>
      <c r="I26" s="26">
        <v>152056</v>
      </c>
      <c r="J26" s="26">
        <v>156078</v>
      </c>
      <c r="K26" s="26">
        <v>162140</v>
      </c>
      <c r="L26" s="26">
        <v>174048</v>
      </c>
      <c r="M26" s="26">
        <v>189000</v>
      </c>
      <c r="N26" s="26">
        <v>197684</v>
      </c>
      <c r="O26" s="26">
        <v>204680</v>
      </c>
      <c r="P26" s="26">
        <v>203918</v>
      </c>
      <c r="Q26" s="26">
        <v>215090</v>
      </c>
      <c r="R26" s="26">
        <v>222824</v>
      </c>
      <c r="S26" s="26">
        <v>246340</v>
      </c>
      <c r="T26" s="26">
        <v>240109</v>
      </c>
      <c r="U26" s="26">
        <v>241967</v>
      </c>
      <c r="V26" s="26">
        <v>240339</v>
      </c>
      <c r="W26" s="26">
        <v>246756</v>
      </c>
      <c r="X26" s="26">
        <v>244570</v>
      </c>
      <c r="Y26" s="26">
        <v>251761</v>
      </c>
      <c r="Z26" s="26">
        <v>261810</v>
      </c>
      <c r="AA26" s="26">
        <v>263356</v>
      </c>
      <c r="AB26" s="26">
        <v>268352</v>
      </c>
      <c r="AC26" s="26">
        <v>276690</v>
      </c>
      <c r="AD26" s="26">
        <v>276761</v>
      </c>
      <c r="AE26" s="26">
        <v>278876</v>
      </c>
      <c r="AF26" s="26">
        <v>280097</v>
      </c>
      <c r="AG26" s="26">
        <v>280943</v>
      </c>
      <c r="AH26" s="26">
        <v>277840</v>
      </c>
      <c r="AI26" s="26">
        <v>265884</v>
      </c>
      <c r="AJ26" s="26">
        <v>270535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J28" si="0">SUM(C2:C8)</f>
        <v>860231</v>
      </c>
      <c r="D28" s="34">
        <f t="shared" si="0"/>
        <v>843135</v>
      </c>
      <c r="E28" s="34">
        <f t="shared" si="0"/>
        <v>821533</v>
      </c>
      <c r="F28" s="34">
        <f t="shared" si="0"/>
        <v>795841</v>
      </c>
      <c r="G28" s="34">
        <f t="shared" si="0"/>
        <v>772926</v>
      </c>
      <c r="H28" s="34">
        <f t="shared" si="0"/>
        <v>741220</v>
      </c>
      <c r="I28" s="34">
        <f t="shared" si="0"/>
        <v>727725</v>
      </c>
      <c r="J28" s="34">
        <f t="shared" si="0"/>
        <v>709630</v>
      </c>
      <c r="K28" s="34">
        <f>SUM(K2:K8)</f>
        <v>687714</v>
      </c>
      <c r="L28" s="34">
        <f>SUM(L2:L8)</f>
        <v>667194</v>
      </c>
      <c r="M28" s="34">
        <f>SUM(M2:M8)</f>
        <v>644300</v>
      </c>
      <c r="N28" s="34">
        <f>SUM(N2:N8)</f>
        <v>624261</v>
      </c>
      <c r="O28" s="34">
        <f>SUM(O2:O8)</f>
        <v>620194</v>
      </c>
      <c r="P28" s="34">
        <f t="shared" ref="P28:AG28" si="1">SUM(P2:P8)</f>
        <v>618951</v>
      </c>
      <c r="Q28" s="34">
        <f t="shared" si="1"/>
        <v>614970</v>
      </c>
      <c r="R28" s="34">
        <f t="shared" si="1"/>
        <v>614084</v>
      </c>
      <c r="S28" s="34">
        <f t="shared" si="1"/>
        <v>622608</v>
      </c>
      <c r="T28" s="34">
        <f t="shared" si="1"/>
        <v>628520</v>
      </c>
      <c r="U28" s="34">
        <f t="shared" si="1"/>
        <v>637043</v>
      </c>
      <c r="V28" s="34">
        <f t="shared" si="1"/>
        <v>649095</v>
      </c>
      <c r="W28" s="34">
        <f t="shared" si="1"/>
        <v>650567</v>
      </c>
      <c r="X28" s="34">
        <f t="shared" si="1"/>
        <v>645267</v>
      </c>
      <c r="Y28" s="34">
        <f t="shared" si="1"/>
        <v>647783</v>
      </c>
      <c r="Z28" s="34">
        <f t="shared" si="1"/>
        <v>652394</v>
      </c>
      <c r="AA28" s="34">
        <f t="shared" si="1"/>
        <v>651890</v>
      </c>
      <c r="AB28" s="34">
        <f t="shared" si="1"/>
        <v>649717</v>
      </c>
      <c r="AC28" s="34">
        <f t="shared" si="1"/>
        <v>642518</v>
      </c>
      <c r="AD28" s="34">
        <f t="shared" si="1"/>
        <v>632492</v>
      </c>
      <c r="AE28" s="34">
        <f t="shared" si="1"/>
        <v>622635</v>
      </c>
      <c r="AF28" s="34">
        <f t="shared" si="1"/>
        <v>610900</v>
      </c>
      <c r="AG28" s="34">
        <f t="shared" si="1"/>
        <v>601986</v>
      </c>
      <c r="AH28" s="34">
        <f>SUM(AH2:AH8)</f>
        <v>590407</v>
      </c>
      <c r="AI28" s="34">
        <f>SUM(AI2:AI8)</f>
        <v>581817</v>
      </c>
      <c r="AJ28" s="34">
        <f>SUM(AJ2:AJ8)</f>
        <v>571801</v>
      </c>
    </row>
    <row r="29" spans="1:36" ht="15.95" customHeight="1">
      <c r="A29" s="35" t="s">
        <v>25</v>
      </c>
      <c r="B29" s="36" t="s">
        <v>26</v>
      </c>
      <c r="C29" s="21">
        <f>SUM(C9:C14)</f>
        <v>928784</v>
      </c>
      <c r="D29" s="22">
        <f>SUM(D9:D14)</f>
        <v>934198</v>
      </c>
      <c r="E29" s="22">
        <f t="shared" ref="E29:M29" si="2">SUM(E9:E14)</f>
        <v>928530</v>
      </c>
      <c r="F29" s="22">
        <f t="shared" si="2"/>
        <v>918422</v>
      </c>
      <c r="G29" s="22">
        <f t="shared" si="2"/>
        <v>906026</v>
      </c>
      <c r="H29" s="22">
        <f t="shared" si="2"/>
        <v>882807</v>
      </c>
      <c r="I29" s="22">
        <f t="shared" si="2"/>
        <v>868924</v>
      </c>
      <c r="J29" s="22">
        <f t="shared" si="2"/>
        <v>852867</v>
      </c>
      <c r="K29" s="22">
        <f t="shared" si="2"/>
        <v>831413</v>
      </c>
      <c r="L29" s="22">
        <f t="shared" si="2"/>
        <v>807671</v>
      </c>
      <c r="M29" s="22">
        <f t="shared" si="2"/>
        <v>786335</v>
      </c>
      <c r="N29" s="22">
        <f>SUM(N9:N14)</f>
        <v>772922</v>
      </c>
      <c r="O29" s="22">
        <f>SUM(O9:O14)</f>
        <v>760996</v>
      </c>
      <c r="P29" s="22">
        <f t="shared" ref="P29:AG29" si="3">SUM(P9:P14)</f>
        <v>747144</v>
      </c>
      <c r="Q29" s="22">
        <f t="shared" si="3"/>
        <v>734892</v>
      </c>
      <c r="R29" s="22">
        <f t="shared" si="3"/>
        <v>735269</v>
      </c>
      <c r="S29" s="22">
        <f t="shared" si="3"/>
        <v>744287</v>
      </c>
      <c r="T29" s="22">
        <f t="shared" si="3"/>
        <v>731326</v>
      </c>
      <c r="U29" s="22">
        <f t="shared" si="3"/>
        <v>730377</v>
      </c>
      <c r="V29" s="22">
        <f t="shared" si="3"/>
        <v>724106</v>
      </c>
      <c r="W29" s="22">
        <f t="shared" si="3"/>
        <v>694912</v>
      </c>
      <c r="X29" s="22">
        <f t="shared" si="3"/>
        <v>648319</v>
      </c>
      <c r="Y29" s="22">
        <f t="shared" si="3"/>
        <v>619688</v>
      </c>
      <c r="Z29" s="22">
        <f t="shared" si="3"/>
        <v>595447</v>
      </c>
      <c r="AA29" s="22">
        <f t="shared" si="3"/>
        <v>565472</v>
      </c>
      <c r="AB29" s="22">
        <f t="shared" si="3"/>
        <v>558621</v>
      </c>
      <c r="AC29" s="22">
        <f t="shared" si="3"/>
        <v>548574</v>
      </c>
      <c r="AD29" s="22">
        <f t="shared" si="3"/>
        <v>540790</v>
      </c>
      <c r="AE29" s="22">
        <f t="shared" si="3"/>
        <v>537713</v>
      </c>
      <c r="AF29" s="22">
        <f t="shared" si="3"/>
        <v>535167</v>
      </c>
      <c r="AG29" s="22">
        <f t="shared" si="3"/>
        <v>519679</v>
      </c>
      <c r="AH29" s="22">
        <f>SUM(AH9:AH14)</f>
        <v>499611</v>
      </c>
      <c r="AI29" s="22">
        <f>SUM(AI9:AI14)</f>
        <v>509274</v>
      </c>
      <c r="AJ29" s="22">
        <f>SUM(AJ9:AJ14)</f>
        <v>506894</v>
      </c>
    </row>
    <row r="30" spans="1:36" ht="15.95" customHeight="1">
      <c r="A30" s="35" t="s">
        <v>27</v>
      </c>
      <c r="B30" s="36" t="s">
        <v>28</v>
      </c>
      <c r="C30" s="21">
        <f t="shared" ref="C30:J30" si="4">SUM(C15:C24)</f>
        <v>289802</v>
      </c>
      <c r="D30" s="22">
        <f t="shared" si="4"/>
        <v>326458</v>
      </c>
      <c r="E30" s="22">
        <f t="shared" si="4"/>
        <v>359486</v>
      </c>
      <c r="F30" s="22">
        <f t="shared" si="4"/>
        <v>386668</v>
      </c>
      <c r="G30" s="22">
        <f t="shared" si="4"/>
        <v>428124</v>
      </c>
      <c r="H30" s="22">
        <f t="shared" si="4"/>
        <v>479878</v>
      </c>
      <c r="I30" s="22">
        <f t="shared" si="4"/>
        <v>520577</v>
      </c>
      <c r="J30" s="22">
        <f t="shared" si="4"/>
        <v>560621</v>
      </c>
      <c r="K30" s="22">
        <f>SUM(K15:K24)</f>
        <v>588543</v>
      </c>
      <c r="L30" s="22">
        <f>SUM(L15:L24)</f>
        <v>619262</v>
      </c>
      <c r="M30" s="22">
        <f>SUM(M15:M24)</f>
        <v>647591</v>
      </c>
      <c r="N30" s="22">
        <f>SUM(N15:N24)</f>
        <v>676217</v>
      </c>
      <c r="O30" s="22">
        <f>SUM(O15:O24)</f>
        <v>702141</v>
      </c>
      <c r="P30" s="22">
        <f t="shared" ref="P30:AG30" si="5">SUM(P15:P24)</f>
        <v>719042</v>
      </c>
      <c r="Q30" s="22">
        <f t="shared" si="5"/>
        <v>743788</v>
      </c>
      <c r="R30" s="22">
        <f t="shared" si="5"/>
        <v>772931</v>
      </c>
      <c r="S30" s="22">
        <f t="shared" si="5"/>
        <v>844690</v>
      </c>
      <c r="T30" s="22">
        <f t="shared" si="5"/>
        <v>990345</v>
      </c>
      <c r="U30" s="22">
        <f t="shared" si="5"/>
        <v>1169372</v>
      </c>
      <c r="V30" s="22">
        <f t="shared" si="5"/>
        <v>1305531</v>
      </c>
      <c r="W30" s="22">
        <f t="shared" si="5"/>
        <v>1327506</v>
      </c>
      <c r="X30" s="22">
        <f t="shared" si="5"/>
        <v>1504810</v>
      </c>
      <c r="Y30" s="22">
        <f t="shared" si="5"/>
        <v>1672956</v>
      </c>
      <c r="Z30" s="22">
        <f t="shared" si="5"/>
        <v>1767795</v>
      </c>
      <c r="AA30" s="22">
        <f t="shared" si="5"/>
        <v>1829638</v>
      </c>
      <c r="AB30" s="22">
        <f t="shared" si="5"/>
        <v>1767097</v>
      </c>
      <c r="AC30" s="22">
        <f t="shared" si="5"/>
        <v>1848971</v>
      </c>
      <c r="AD30" s="22">
        <f t="shared" si="5"/>
        <v>2000765</v>
      </c>
      <c r="AE30" s="22">
        <f t="shared" si="5"/>
        <v>2016897</v>
      </c>
      <c r="AF30" s="22">
        <f t="shared" si="5"/>
        <v>2168877</v>
      </c>
      <c r="AG30" s="22">
        <f t="shared" si="5"/>
        <v>2299217</v>
      </c>
      <c r="AH30" s="22">
        <f>SUM(AH15:AH24)</f>
        <v>2396438</v>
      </c>
      <c r="AI30" s="22">
        <f>SUM(AI15:AI24)</f>
        <v>2480200</v>
      </c>
      <c r="AJ30" s="22">
        <f>SUM(AJ15:AJ24)</f>
        <v>2582443</v>
      </c>
    </row>
    <row r="31" spans="1:36" ht="15.95" customHeight="1">
      <c r="A31" s="37" t="s">
        <v>29</v>
      </c>
      <c r="B31" s="38" t="s">
        <v>30</v>
      </c>
      <c r="C31" s="25">
        <f t="shared" ref="C31:J31" si="6">SUM(C25:C26)</f>
        <v>281506</v>
      </c>
      <c r="D31" s="26">
        <f t="shared" si="6"/>
        <v>281530</v>
      </c>
      <c r="E31" s="26">
        <f t="shared" si="6"/>
        <v>291736</v>
      </c>
      <c r="F31" s="26">
        <f t="shared" si="6"/>
        <v>312682</v>
      </c>
      <c r="G31" s="26">
        <f t="shared" si="6"/>
        <v>303429</v>
      </c>
      <c r="H31" s="26">
        <f t="shared" si="6"/>
        <v>303699</v>
      </c>
      <c r="I31" s="26">
        <f t="shared" si="6"/>
        <v>360308</v>
      </c>
      <c r="J31" s="26">
        <f t="shared" si="6"/>
        <v>295608</v>
      </c>
      <c r="K31" s="26">
        <f>SUM(K25:K26)</f>
        <v>293115</v>
      </c>
      <c r="L31" s="26">
        <f>SUM(L25:L26)</f>
        <v>297246</v>
      </c>
      <c r="M31" s="26">
        <f>SUM(M25:M26)</f>
        <v>343042</v>
      </c>
      <c r="N31" s="26">
        <f>SUM(N25:N26)</f>
        <v>359954</v>
      </c>
      <c r="O31" s="26">
        <f>SUM(O25:O26)</f>
        <v>398282</v>
      </c>
      <c r="P31" s="26">
        <f t="shared" ref="P31:AG31" si="7">SUM(P25:P26)</f>
        <v>421316</v>
      </c>
      <c r="Q31" s="26">
        <f t="shared" si="7"/>
        <v>451566</v>
      </c>
      <c r="R31" s="26">
        <f t="shared" si="7"/>
        <v>466390</v>
      </c>
      <c r="S31" s="26">
        <f t="shared" si="7"/>
        <v>503034</v>
      </c>
      <c r="T31" s="26">
        <f t="shared" si="7"/>
        <v>541893</v>
      </c>
      <c r="U31" s="26">
        <f t="shared" si="7"/>
        <v>556775</v>
      </c>
      <c r="V31" s="26">
        <f t="shared" si="7"/>
        <v>594773</v>
      </c>
      <c r="W31" s="26">
        <f t="shared" si="7"/>
        <v>661956</v>
      </c>
      <c r="X31" s="26">
        <f t="shared" si="7"/>
        <v>652423</v>
      </c>
      <c r="Y31" s="26">
        <f t="shared" si="7"/>
        <v>682550</v>
      </c>
      <c r="Z31" s="26">
        <f t="shared" si="7"/>
        <v>742532</v>
      </c>
      <c r="AA31" s="26">
        <f t="shared" si="7"/>
        <v>752439</v>
      </c>
      <c r="AB31" s="26">
        <f t="shared" si="7"/>
        <v>760123</v>
      </c>
      <c r="AC31" s="26">
        <f t="shared" si="7"/>
        <v>854889</v>
      </c>
      <c r="AD31" s="26">
        <f t="shared" si="7"/>
        <v>876734</v>
      </c>
      <c r="AE31" s="26">
        <f t="shared" si="7"/>
        <v>838489</v>
      </c>
      <c r="AF31" s="26">
        <f t="shared" si="7"/>
        <v>829864</v>
      </c>
      <c r="AG31" s="26">
        <f t="shared" si="7"/>
        <v>854417</v>
      </c>
      <c r="AH31" s="26">
        <f>SUM(AH25:AH26)</f>
        <v>1043478</v>
      </c>
      <c r="AI31" s="26">
        <f>SUM(AI25:AI26)</f>
        <v>973941</v>
      </c>
      <c r="AJ31" s="26">
        <f>SUM(AJ25:AJ26)</f>
        <v>994633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J33" si="8">SUM(C28:C31)</f>
        <v>2360323</v>
      </c>
      <c r="D33" s="41">
        <f t="shared" si="8"/>
        <v>2385321</v>
      </c>
      <c r="E33" s="41">
        <f t="shared" si="8"/>
        <v>2401285</v>
      </c>
      <c r="F33" s="41">
        <f t="shared" si="8"/>
        <v>2413613</v>
      </c>
      <c r="G33" s="41">
        <f t="shared" si="8"/>
        <v>2410505</v>
      </c>
      <c r="H33" s="41">
        <f t="shared" si="8"/>
        <v>2407604</v>
      </c>
      <c r="I33" s="41">
        <f t="shared" si="8"/>
        <v>2477534</v>
      </c>
      <c r="J33" s="41">
        <f t="shared" si="8"/>
        <v>2418726</v>
      </c>
      <c r="K33" s="41">
        <f>SUM(K28:K31)</f>
        <v>2400785</v>
      </c>
      <c r="L33" s="41">
        <f>SUM(L28:L31)</f>
        <v>2391373</v>
      </c>
      <c r="M33" s="41">
        <f>SUM(M28:M31)</f>
        <v>2421268</v>
      </c>
      <c r="N33" s="41">
        <f>SUM(N28:N31)</f>
        <v>2433354</v>
      </c>
      <c r="O33" s="41">
        <f>SUM(O28:O31)</f>
        <v>2481613</v>
      </c>
      <c r="P33" s="41">
        <f t="shared" ref="P33:AG33" si="9">SUM(P28:P31)</f>
        <v>2506453</v>
      </c>
      <c r="Q33" s="41">
        <f t="shared" si="9"/>
        <v>2545216</v>
      </c>
      <c r="R33" s="41">
        <f t="shared" si="9"/>
        <v>2588674</v>
      </c>
      <c r="S33" s="41">
        <f t="shared" si="9"/>
        <v>2714619</v>
      </c>
      <c r="T33" s="41">
        <f t="shared" si="9"/>
        <v>2892084</v>
      </c>
      <c r="U33" s="41">
        <f t="shared" si="9"/>
        <v>3093567</v>
      </c>
      <c r="V33" s="41">
        <f t="shared" si="9"/>
        <v>3273505</v>
      </c>
      <c r="W33" s="41">
        <f t="shared" si="9"/>
        <v>3334941</v>
      </c>
      <c r="X33" s="41">
        <f t="shared" si="9"/>
        <v>3450819</v>
      </c>
      <c r="Y33" s="41">
        <f t="shared" si="9"/>
        <v>3622977</v>
      </c>
      <c r="Z33" s="41">
        <f t="shared" si="9"/>
        <v>3758168</v>
      </c>
      <c r="AA33" s="41">
        <f t="shared" si="9"/>
        <v>3799439</v>
      </c>
      <c r="AB33" s="42">
        <f t="shared" si="9"/>
        <v>3735558</v>
      </c>
      <c r="AC33" s="42">
        <f t="shared" si="9"/>
        <v>3894952</v>
      </c>
      <c r="AD33" s="42">
        <f t="shared" si="9"/>
        <v>4050781</v>
      </c>
      <c r="AE33" s="42">
        <f t="shared" si="9"/>
        <v>4015734</v>
      </c>
      <c r="AF33" s="42">
        <f t="shared" si="9"/>
        <v>4144808</v>
      </c>
      <c r="AG33" s="42">
        <f t="shared" si="9"/>
        <v>4275299</v>
      </c>
      <c r="AH33" s="42">
        <f>SUM(AH28:AH31)</f>
        <v>4529934</v>
      </c>
      <c r="AI33" s="42">
        <f>SUM(AI28:AI31)</f>
        <v>4545232</v>
      </c>
      <c r="AJ33" s="42">
        <f>SUM(AJ28:AJ31)</f>
        <v>4655771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15.95" customHeight="1">
      <c r="A35" s="31" t="s">
        <v>31</v>
      </c>
      <c r="B35" s="44" t="s">
        <v>83</v>
      </c>
      <c r="C35" s="34">
        <f>C33-C26</f>
        <v>2210071</v>
      </c>
      <c r="D35" s="34">
        <f t="shared" ref="D35:AG35" si="10">D33-D26</f>
        <v>2233751</v>
      </c>
      <c r="E35" s="34">
        <f t="shared" si="10"/>
        <v>2249056</v>
      </c>
      <c r="F35" s="34">
        <f t="shared" si="10"/>
        <v>2261384</v>
      </c>
      <c r="G35" s="34">
        <f t="shared" si="10"/>
        <v>2262230</v>
      </c>
      <c r="H35" s="34">
        <f t="shared" si="10"/>
        <v>2257330</v>
      </c>
      <c r="I35" s="34">
        <f t="shared" si="10"/>
        <v>2325478</v>
      </c>
      <c r="J35" s="34">
        <f t="shared" si="10"/>
        <v>2262648</v>
      </c>
      <c r="K35" s="34">
        <f t="shared" si="10"/>
        <v>2238645</v>
      </c>
      <c r="L35" s="34">
        <f t="shared" si="10"/>
        <v>2217325</v>
      </c>
      <c r="M35" s="34">
        <f t="shared" si="10"/>
        <v>2232268</v>
      </c>
      <c r="N35" s="34">
        <f t="shared" si="10"/>
        <v>2235670</v>
      </c>
      <c r="O35" s="34">
        <f t="shared" si="10"/>
        <v>2276933</v>
      </c>
      <c r="P35" s="34">
        <f t="shared" si="10"/>
        <v>2302535</v>
      </c>
      <c r="Q35" s="34">
        <f t="shared" si="10"/>
        <v>2330126</v>
      </c>
      <c r="R35" s="34">
        <f t="shared" si="10"/>
        <v>2365850</v>
      </c>
      <c r="S35" s="34">
        <f t="shared" si="10"/>
        <v>2468279</v>
      </c>
      <c r="T35" s="34">
        <f t="shared" si="10"/>
        <v>2651975</v>
      </c>
      <c r="U35" s="34">
        <f t="shared" si="10"/>
        <v>2851600</v>
      </c>
      <c r="V35" s="34">
        <f t="shared" si="10"/>
        <v>3033166</v>
      </c>
      <c r="W35" s="34">
        <f t="shared" si="10"/>
        <v>3088185</v>
      </c>
      <c r="X35" s="34">
        <f t="shared" si="10"/>
        <v>3206249</v>
      </c>
      <c r="Y35" s="34">
        <f t="shared" si="10"/>
        <v>3371216</v>
      </c>
      <c r="Z35" s="34">
        <f t="shared" si="10"/>
        <v>3496358</v>
      </c>
      <c r="AA35" s="34">
        <f t="shared" si="10"/>
        <v>3536083</v>
      </c>
      <c r="AB35" s="45">
        <f t="shared" si="10"/>
        <v>3467206</v>
      </c>
      <c r="AC35" s="45">
        <f t="shared" si="10"/>
        <v>3618262</v>
      </c>
      <c r="AD35" s="45">
        <f t="shared" si="10"/>
        <v>3774020</v>
      </c>
      <c r="AE35" s="45">
        <f t="shared" si="10"/>
        <v>3736858</v>
      </c>
      <c r="AF35" s="45">
        <f t="shared" si="10"/>
        <v>3864711</v>
      </c>
      <c r="AG35" s="45">
        <f t="shared" si="10"/>
        <v>3994356</v>
      </c>
      <c r="AH35" s="45">
        <f>AH33-AH26</f>
        <v>4252094</v>
      </c>
      <c r="AI35" s="45">
        <f>AI33-AI26</f>
        <v>4279348</v>
      </c>
      <c r="AJ35" s="45">
        <f>AJ33-AJ26</f>
        <v>4385236</v>
      </c>
    </row>
    <row r="36" spans="1:36">
      <c r="P36" s="16"/>
    </row>
    <row r="39" spans="1:36">
      <c r="Y39" s="16"/>
      <c r="Z39" s="16"/>
      <c r="AA39" s="16"/>
    </row>
    <row r="40" spans="1:36">
      <c r="Y40" s="16"/>
      <c r="Z40" s="16"/>
      <c r="AA40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9" orientation="landscape" r:id="rId1"/>
  <headerFooter alignWithMargins="0">
    <oddHeader>&amp;LSchweizerische Holzenergiestatistik EJ2023
&amp;C&amp;"Arial,Fett"&amp;12Brennstoffumsatz/-input&amp;"Arial,Standard"
&amp;10(in Tonnen, witterungsbereinigt)&amp;R&amp;"Arial,Standard"Tabelle D</oddHeader>
    <oddFooter>&amp;R24.06.2024</oddFooter>
  </headerFooter>
  <customProperties>
    <customPr name="EpmWorksheetKeyString_GU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5">
    <pageSetUpPr fitToPage="1"/>
  </sheetPr>
  <dimension ref="A1:AJ36"/>
  <sheetViews>
    <sheetView view="pageLayout" topLeftCell="A13" zoomScale="85" zoomScaleNormal="90" zoomScalePageLayoutView="85" workbookViewId="0">
      <selection activeCell="AJ35" sqref="AJ35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8.85546875" style="17" bestFit="1" customWidth="1"/>
    <col min="4" max="7" width="8.85546875" style="17" hidden="1" customWidth="1"/>
    <col min="8" max="8" width="8.85546875" style="17" bestFit="1" customWidth="1"/>
    <col min="9" max="10" width="8.85546875" style="17" hidden="1" customWidth="1"/>
    <col min="11" max="11" width="8.42578125" style="17" hidden="1" customWidth="1"/>
    <col min="12" max="12" width="8.85546875" style="17" hidden="1" customWidth="1"/>
    <col min="13" max="13" width="8.85546875" style="17" bestFit="1" customWidth="1"/>
    <col min="14" max="17" width="8.85546875" style="17" hidden="1" customWidth="1"/>
    <col min="18" max="18" width="8.85546875" style="17" bestFit="1" customWidth="1"/>
    <col min="19" max="20" width="9.140625" style="17" bestFit="1" customWidth="1"/>
    <col min="21" max="28" width="9.42578125" style="17" bestFit="1" customWidth="1"/>
    <col min="29" max="30" width="9.140625" style="17" bestFit="1" customWidth="1"/>
    <col min="31" max="33" width="9.42578125" style="17" bestFit="1" customWidth="1"/>
    <col min="34" max="34" width="9.140625" style="17" bestFit="1" customWidth="1"/>
    <col min="35" max="36" width="9.42578125" style="17" bestFit="1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65694</v>
      </c>
      <c r="D2" s="34">
        <v>70124</v>
      </c>
      <c r="E2" s="34">
        <v>73123</v>
      </c>
      <c r="F2" s="34">
        <v>74721</v>
      </c>
      <c r="G2" s="34">
        <v>75404</v>
      </c>
      <c r="H2" s="34">
        <v>75306</v>
      </c>
      <c r="I2" s="34">
        <v>72836</v>
      </c>
      <c r="J2" s="34">
        <v>69795</v>
      </c>
      <c r="K2" s="34">
        <v>66154</v>
      </c>
      <c r="L2" s="34">
        <v>62758</v>
      </c>
      <c r="M2" s="34">
        <v>59069</v>
      </c>
      <c r="N2" s="34">
        <v>57168</v>
      </c>
      <c r="O2" s="34">
        <v>56085</v>
      </c>
      <c r="P2" s="34">
        <v>53909</v>
      </c>
      <c r="Q2" s="34">
        <v>51665</v>
      </c>
      <c r="R2" s="34">
        <v>49919</v>
      </c>
      <c r="S2" s="34">
        <v>49833</v>
      </c>
      <c r="T2" s="34">
        <v>49997</v>
      </c>
      <c r="U2" s="34">
        <v>47764</v>
      </c>
      <c r="V2" s="34">
        <v>42014</v>
      </c>
      <c r="W2" s="34">
        <v>32783</v>
      </c>
      <c r="X2" s="34">
        <v>28182</v>
      </c>
      <c r="Y2" s="34">
        <v>24694</v>
      </c>
      <c r="Z2" s="34">
        <v>22410</v>
      </c>
      <c r="AA2" s="34">
        <v>20882</v>
      </c>
      <c r="AB2" s="34">
        <v>19962</v>
      </c>
      <c r="AC2" s="34">
        <v>20016</v>
      </c>
      <c r="AD2" s="34">
        <v>20053</v>
      </c>
      <c r="AE2" s="34">
        <v>20083</v>
      </c>
      <c r="AF2" s="34">
        <v>19746</v>
      </c>
      <c r="AG2" s="34">
        <v>19603</v>
      </c>
      <c r="AH2" s="34">
        <v>17151</v>
      </c>
      <c r="AI2" s="34">
        <v>14416</v>
      </c>
      <c r="AJ2" s="34">
        <v>13499</v>
      </c>
    </row>
    <row r="3" spans="1:36" ht="14.1" customHeight="1">
      <c r="A3" s="19">
        <v>2</v>
      </c>
      <c r="B3" s="20" t="s">
        <v>10</v>
      </c>
      <c r="C3" s="21">
        <v>74909</v>
      </c>
      <c r="D3" s="22">
        <v>92958</v>
      </c>
      <c r="E3" s="22">
        <v>109907</v>
      </c>
      <c r="F3" s="22">
        <v>124564</v>
      </c>
      <c r="G3" s="22">
        <v>137947</v>
      </c>
      <c r="H3" s="22">
        <v>151883</v>
      </c>
      <c r="I3" s="22">
        <v>168895</v>
      </c>
      <c r="J3" s="22">
        <v>186074</v>
      </c>
      <c r="K3" s="22">
        <v>203281</v>
      </c>
      <c r="L3" s="22">
        <v>217941</v>
      </c>
      <c r="M3" s="22">
        <v>231512</v>
      </c>
      <c r="N3" s="22">
        <v>239695</v>
      </c>
      <c r="O3" s="22">
        <v>247241</v>
      </c>
      <c r="P3" s="22">
        <v>253387</v>
      </c>
      <c r="Q3" s="22">
        <v>258649</v>
      </c>
      <c r="R3" s="22">
        <v>263481</v>
      </c>
      <c r="S3" s="22">
        <v>278487</v>
      </c>
      <c r="T3" s="22">
        <v>291894</v>
      </c>
      <c r="U3" s="22">
        <v>306615</v>
      </c>
      <c r="V3" s="22">
        <v>321640</v>
      </c>
      <c r="W3" s="22">
        <v>321571</v>
      </c>
      <c r="X3" s="22">
        <v>315419</v>
      </c>
      <c r="Y3" s="22">
        <v>310296</v>
      </c>
      <c r="Z3" s="22">
        <v>307399</v>
      </c>
      <c r="AA3" s="22">
        <v>301047</v>
      </c>
      <c r="AB3" s="22">
        <v>290052</v>
      </c>
      <c r="AC3" s="22">
        <v>275061</v>
      </c>
      <c r="AD3" s="22">
        <v>260096</v>
      </c>
      <c r="AE3" s="22">
        <v>245046</v>
      </c>
      <c r="AF3" s="22">
        <v>232653</v>
      </c>
      <c r="AG3" s="22">
        <v>220872</v>
      </c>
      <c r="AH3" s="22">
        <v>211090</v>
      </c>
      <c r="AI3" s="22">
        <v>202011</v>
      </c>
      <c r="AJ3" s="22">
        <v>192733</v>
      </c>
    </row>
    <row r="4" spans="1:36" ht="14.1" customHeight="1">
      <c r="A4" s="19">
        <v>3</v>
      </c>
      <c r="B4" s="20" t="s">
        <v>11</v>
      </c>
      <c r="C4" s="21">
        <v>331809</v>
      </c>
      <c r="D4" s="22">
        <v>368122</v>
      </c>
      <c r="E4" s="22">
        <v>401724</v>
      </c>
      <c r="F4" s="22">
        <v>426746</v>
      </c>
      <c r="G4" s="22">
        <v>460475</v>
      </c>
      <c r="H4" s="22">
        <v>492912</v>
      </c>
      <c r="I4" s="22">
        <v>522798</v>
      </c>
      <c r="J4" s="22">
        <v>561114</v>
      </c>
      <c r="K4" s="22">
        <v>603012</v>
      </c>
      <c r="L4" s="22">
        <v>633758</v>
      </c>
      <c r="M4" s="22">
        <v>649508</v>
      </c>
      <c r="N4" s="22">
        <v>637195</v>
      </c>
      <c r="O4" s="22">
        <v>665838</v>
      </c>
      <c r="P4" s="22">
        <v>700799</v>
      </c>
      <c r="Q4" s="22">
        <v>731673</v>
      </c>
      <c r="R4" s="22">
        <v>771296</v>
      </c>
      <c r="S4" s="22">
        <v>831944</v>
      </c>
      <c r="T4" s="22">
        <v>887059</v>
      </c>
      <c r="U4" s="22">
        <v>942997</v>
      </c>
      <c r="V4" s="22">
        <v>997062</v>
      </c>
      <c r="W4" s="22">
        <v>1029769</v>
      </c>
      <c r="X4" s="22">
        <v>1032802</v>
      </c>
      <c r="Y4" s="22">
        <v>1038303</v>
      </c>
      <c r="Z4" s="22">
        <v>1052323</v>
      </c>
      <c r="AA4" s="22">
        <v>1049935</v>
      </c>
      <c r="AB4" s="22">
        <v>1047446</v>
      </c>
      <c r="AC4" s="22">
        <v>1043904</v>
      </c>
      <c r="AD4" s="22">
        <v>1031620</v>
      </c>
      <c r="AE4" s="22">
        <v>1011073</v>
      </c>
      <c r="AF4" s="22">
        <v>982359</v>
      </c>
      <c r="AG4" s="22">
        <v>962461</v>
      </c>
      <c r="AH4" s="22">
        <v>927948</v>
      </c>
      <c r="AI4" s="22">
        <v>899865</v>
      </c>
      <c r="AJ4" s="22">
        <v>864829</v>
      </c>
    </row>
    <row r="5" spans="1:36" ht="14.1" customHeight="1">
      <c r="A5" s="19" t="s">
        <v>68</v>
      </c>
      <c r="B5" s="20" t="s">
        <v>12</v>
      </c>
      <c r="C5" s="21">
        <v>530676</v>
      </c>
      <c r="D5" s="22">
        <v>519656</v>
      </c>
      <c r="E5" s="22">
        <v>506999</v>
      </c>
      <c r="F5" s="22">
        <v>494961</v>
      </c>
      <c r="G5" s="22">
        <v>480638</v>
      </c>
      <c r="H5" s="22">
        <v>432343</v>
      </c>
      <c r="I5" s="22">
        <v>425031</v>
      </c>
      <c r="J5" s="22">
        <v>406889</v>
      </c>
      <c r="K5" s="22">
        <v>372427</v>
      </c>
      <c r="L5" s="22">
        <v>339677</v>
      </c>
      <c r="M5" s="22">
        <v>305945</v>
      </c>
      <c r="N5" s="22">
        <v>250540</v>
      </c>
      <c r="O5" s="22">
        <v>218863</v>
      </c>
      <c r="P5" s="22">
        <v>198226</v>
      </c>
      <c r="Q5" s="22">
        <v>179566</v>
      </c>
      <c r="R5" s="22">
        <v>161452</v>
      </c>
      <c r="S5" s="22">
        <v>144019</v>
      </c>
      <c r="T5" s="22">
        <v>125058</v>
      </c>
      <c r="U5" s="22">
        <v>102976</v>
      </c>
      <c r="V5" s="22">
        <v>85116</v>
      </c>
      <c r="W5" s="22">
        <v>67466</v>
      </c>
      <c r="X5" s="22">
        <v>60138</v>
      </c>
      <c r="Y5" s="22">
        <v>53988</v>
      </c>
      <c r="Z5" s="22">
        <v>47462</v>
      </c>
      <c r="AA5" s="22">
        <v>40816</v>
      </c>
      <c r="AB5" s="22">
        <v>35076</v>
      </c>
      <c r="AC5" s="22">
        <v>30090</v>
      </c>
      <c r="AD5" s="22">
        <v>24356</v>
      </c>
      <c r="AE5" s="22">
        <v>23760</v>
      </c>
      <c r="AF5" s="22">
        <v>23400</v>
      </c>
      <c r="AG5" s="22">
        <v>21780</v>
      </c>
      <c r="AH5" s="22">
        <v>21720</v>
      </c>
      <c r="AI5" s="22">
        <v>23379</v>
      </c>
      <c r="AJ5" s="22">
        <v>24462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646</v>
      </c>
      <c r="L6" s="22">
        <v>1078</v>
      </c>
      <c r="M6" s="22">
        <v>1988</v>
      </c>
      <c r="N6" s="22">
        <v>3342</v>
      </c>
      <c r="O6" s="22">
        <v>5766</v>
      </c>
      <c r="P6" s="22">
        <v>7740</v>
      </c>
      <c r="Q6" s="22">
        <v>10203</v>
      </c>
      <c r="R6" s="22">
        <v>13165</v>
      </c>
      <c r="S6" s="22">
        <v>18846</v>
      </c>
      <c r="T6" s="22">
        <v>23834</v>
      </c>
      <c r="U6" s="22">
        <v>29271</v>
      </c>
      <c r="V6" s="22">
        <v>34611</v>
      </c>
      <c r="W6" s="22">
        <v>39985</v>
      </c>
      <c r="X6" s="22">
        <v>43890</v>
      </c>
      <c r="Y6" s="22">
        <v>47796</v>
      </c>
      <c r="Z6" s="22">
        <v>51039</v>
      </c>
      <c r="AA6" s="22">
        <v>53934</v>
      </c>
      <c r="AB6" s="22">
        <v>56391</v>
      </c>
      <c r="AC6" s="22">
        <v>58085</v>
      </c>
      <c r="AD6" s="22">
        <v>58897</v>
      </c>
      <c r="AE6" s="22">
        <v>60126</v>
      </c>
      <c r="AF6" s="22">
        <v>59239</v>
      </c>
      <c r="AG6" s="22">
        <v>59480</v>
      </c>
      <c r="AH6" s="22">
        <v>57857</v>
      </c>
      <c r="AI6" s="22">
        <v>57689</v>
      </c>
      <c r="AJ6" s="22">
        <v>57489</v>
      </c>
    </row>
    <row r="7" spans="1:36" ht="14.1" customHeight="1">
      <c r="A7" s="19">
        <v>5</v>
      </c>
      <c r="B7" s="20" t="s">
        <v>13</v>
      </c>
      <c r="C7" s="21">
        <v>1172021</v>
      </c>
      <c r="D7" s="22">
        <v>1120253</v>
      </c>
      <c r="E7" s="22">
        <v>1067813</v>
      </c>
      <c r="F7" s="22">
        <v>1015426</v>
      </c>
      <c r="G7" s="22">
        <v>964230</v>
      </c>
      <c r="H7" s="22">
        <v>919181</v>
      </c>
      <c r="I7" s="22">
        <v>887173</v>
      </c>
      <c r="J7" s="22">
        <v>856843</v>
      </c>
      <c r="K7" s="22">
        <v>824766</v>
      </c>
      <c r="L7" s="22">
        <v>802237</v>
      </c>
      <c r="M7" s="22">
        <v>774431</v>
      </c>
      <c r="N7" s="22">
        <v>775611</v>
      </c>
      <c r="O7" s="22">
        <v>774492</v>
      </c>
      <c r="P7" s="22">
        <v>770005</v>
      </c>
      <c r="Q7" s="22">
        <v>760876</v>
      </c>
      <c r="R7" s="22">
        <v>749273</v>
      </c>
      <c r="S7" s="22">
        <v>761489</v>
      </c>
      <c r="T7" s="22">
        <v>768950</v>
      </c>
      <c r="U7" s="22">
        <v>785821</v>
      </c>
      <c r="V7" s="22">
        <v>812736</v>
      </c>
      <c r="W7" s="22">
        <v>842932</v>
      </c>
      <c r="X7" s="22">
        <v>856375</v>
      </c>
      <c r="Y7" s="22">
        <v>876988</v>
      </c>
      <c r="Z7" s="22">
        <v>900299</v>
      </c>
      <c r="AA7" s="22">
        <v>923940</v>
      </c>
      <c r="AB7" s="22">
        <v>941651</v>
      </c>
      <c r="AC7" s="22">
        <v>948694</v>
      </c>
      <c r="AD7" s="22">
        <v>952110</v>
      </c>
      <c r="AE7" s="22">
        <v>956561</v>
      </c>
      <c r="AF7" s="22">
        <v>959439</v>
      </c>
      <c r="AG7" s="22">
        <v>963871</v>
      </c>
      <c r="AH7" s="22">
        <v>970143</v>
      </c>
      <c r="AI7" s="22">
        <v>976076</v>
      </c>
      <c r="AJ7" s="22">
        <v>989160</v>
      </c>
    </row>
    <row r="8" spans="1:36" ht="14.1" customHeight="1">
      <c r="A8" s="19">
        <v>6</v>
      </c>
      <c r="B8" s="20" t="s">
        <v>14</v>
      </c>
      <c r="C8" s="21">
        <v>1124018</v>
      </c>
      <c r="D8" s="22">
        <v>1066820</v>
      </c>
      <c r="E8" s="22">
        <v>999705</v>
      </c>
      <c r="F8" s="22">
        <v>927870</v>
      </c>
      <c r="G8" s="22">
        <v>861578</v>
      </c>
      <c r="H8" s="22">
        <v>791122</v>
      </c>
      <c r="I8" s="22">
        <v>737582</v>
      </c>
      <c r="J8" s="22">
        <v>668200</v>
      </c>
      <c r="K8" s="22">
        <v>598907</v>
      </c>
      <c r="L8" s="22">
        <v>536456</v>
      </c>
      <c r="M8" s="22">
        <v>486109</v>
      </c>
      <c r="N8" s="22">
        <v>468492</v>
      </c>
      <c r="O8" s="22">
        <v>450570</v>
      </c>
      <c r="P8" s="22">
        <v>432583</v>
      </c>
      <c r="Q8" s="22">
        <v>411088</v>
      </c>
      <c r="R8" s="22">
        <v>394540</v>
      </c>
      <c r="S8" s="22">
        <v>355789</v>
      </c>
      <c r="T8" s="22">
        <v>320536</v>
      </c>
      <c r="U8" s="22">
        <v>288703</v>
      </c>
      <c r="V8" s="22">
        <v>260880</v>
      </c>
      <c r="W8" s="22">
        <v>226701</v>
      </c>
      <c r="X8" s="22">
        <v>203811</v>
      </c>
      <c r="Y8" s="22">
        <v>197953</v>
      </c>
      <c r="Z8" s="22">
        <v>187203</v>
      </c>
      <c r="AA8" s="22">
        <v>175042</v>
      </c>
      <c r="AB8" s="22">
        <v>165863</v>
      </c>
      <c r="AC8" s="22">
        <v>152073</v>
      </c>
      <c r="AD8" s="22">
        <v>140957</v>
      </c>
      <c r="AE8" s="22">
        <v>131713</v>
      </c>
      <c r="AF8" s="22">
        <v>124273</v>
      </c>
      <c r="AG8" s="22">
        <v>117136</v>
      </c>
      <c r="AH8" s="22">
        <v>112278</v>
      </c>
      <c r="AI8" s="22">
        <v>109553</v>
      </c>
      <c r="AJ8" s="22">
        <v>99863</v>
      </c>
    </row>
    <row r="9" spans="1:36" ht="14.1" customHeight="1">
      <c r="A9" s="19">
        <v>7</v>
      </c>
      <c r="B9" s="20" t="s">
        <v>15</v>
      </c>
      <c r="C9" s="21">
        <v>1346010</v>
      </c>
      <c r="D9" s="22">
        <v>1316403</v>
      </c>
      <c r="E9" s="22">
        <v>1280673</v>
      </c>
      <c r="F9" s="22">
        <v>1244636</v>
      </c>
      <c r="G9" s="22">
        <v>1207579</v>
      </c>
      <c r="H9" s="22">
        <v>1163475</v>
      </c>
      <c r="I9" s="22">
        <v>1119014</v>
      </c>
      <c r="J9" s="22">
        <v>1075669</v>
      </c>
      <c r="K9" s="22">
        <v>1030696</v>
      </c>
      <c r="L9" s="22">
        <v>987961</v>
      </c>
      <c r="M9" s="22">
        <v>943654</v>
      </c>
      <c r="N9" s="22">
        <v>900737</v>
      </c>
      <c r="O9" s="22">
        <v>855176</v>
      </c>
      <c r="P9" s="22">
        <v>810103</v>
      </c>
      <c r="Q9" s="22">
        <v>763624</v>
      </c>
      <c r="R9" s="22">
        <v>716979</v>
      </c>
      <c r="S9" s="22">
        <v>660776</v>
      </c>
      <c r="T9" s="22">
        <v>588788</v>
      </c>
      <c r="U9" s="22">
        <v>533112</v>
      </c>
      <c r="V9" s="22">
        <v>481236</v>
      </c>
      <c r="W9" s="22">
        <v>396665</v>
      </c>
      <c r="X9" s="22">
        <v>322911</v>
      </c>
      <c r="Y9" s="22">
        <v>261022</v>
      </c>
      <c r="Z9" s="22">
        <v>202789</v>
      </c>
      <c r="AA9" s="22">
        <v>156254</v>
      </c>
      <c r="AB9" s="22">
        <v>147043</v>
      </c>
      <c r="AC9" s="22">
        <v>138130</v>
      </c>
      <c r="AD9" s="22">
        <v>130098</v>
      </c>
      <c r="AE9" s="22">
        <v>123999</v>
      </c>
      <c r="AF9" s="22">
        <v>117671</v>
      </c>
      <c r="AG9" s="22">
        <v>112858</v>
      </c>
      <c r="AH9" s="22">
        <v>106916</v>
      </c>
      <c r="AI9" s="22">
        <v>104197</v>
      </c>
      <c r="AJ9" s="22">
        <v>100980</v>
      </c>
    </row>
    <row r="10" spans="1:36" ht="14.1" customHeight="1">
      <c r="A10" s="19">
        <v>8</v>
      </c>
      <c r="B10" s="20" t="s">
        <v>71</v>
      </c>
      <c r="C10" s="21">
        <v>1509672</v>
      </c>
      <c r="D10" s="22">
        <v>1540054</v>
      </c>
      <c r="E10" s="22">
        <v>1544922</v>
      </c>
      <c r="F10" s="22">
        <v>1543066</v>
      </c>
      <c r="G10" s="22">
        <v>1535714</v>
      </c>
      <c r="H10" s="22">
        <v>1504565</v>
      </c>
      <c r="I10" s="22">
        <v>1509197</v>
      </c>
      <c r="J10" s="22">
        <v>1506177</v>
      </c>
      <c r="K10" s="22">
        <v>1492923</v>
      </c>
      <c r="L10" s="22">
        <v>1472771</v>
      </c>
      <c r="M10" s="22">
        <v>1466163</v>
      </c>
      <c r="N10" s="22">
        <v>1470935</v>
      </c>
      <c r="O10" s="22">
        <v>1462235</v>
      </c>
      <c r="P10" s="22">
        <v>1435912</v>
      </c>
      <c r="Q10" s="22">
        <v>1410707</v>
      </c>
      <c r="R10" s="22">
        <v>1380611</v>
      </c>
      <c r="S10" s="22">
        <v>1354733</v>
      </c>
      <c r="T10" s="22">
        <v>1324836</v>
      </c>
      <c r="U10" s="22">
        <v>1305619</v>
      </c>
      <c r="V10" s="22">
        <v>1278420</v>
      </c>
      <c r="W10" s="22">
        <v>1191717</v>
      </c>
      <c r="X10" s="22">
        <v>1080161</v>
      </c>
      <c r="Y10" s="22">
        <v>1005332</v>
      </c>
      <c r="Z10" s="22">
        <v>936504</v>
      </c>
      <c r="AA10" s="22">
        <v>846130</v>
      </c>
      <c r="AB10" s="22">
        <v>819266</v>
      </c>
      <c r="AC10" s="22">
        <v>787472</v>
      </c>
      <c r="AD10" s="22">
        <v>761449</v>
      </c>
      <c r="AE10" s="22">
        <v>741401</v>
      </c>
      <c r="AF10" s="22">
        <v>729839</v>
      </c>
      <c r="AG10" s="22">
        <v>699960</v>
      </c>
      <c r="AH10" s="22">
        <v>659281</v>
      </c>
      <c r="AI10" s="22">
        <v>631067</v>
      </c>
      <c r="AJ10" s="22">
        <v>617850</v>
      </c>
    </row>
    <row r="11" spans="1:36" ht="14.1" customHeight="1">
      <c r="A11" s="19">
        <v>9</v>
      </c>
      <c r="B11" s="20" t="s">
        <v>72</v>
      </c>
      <c r="C11" s="21">
        <v>25269</v>
      </c>
      <c r="D11" s="22">
        <v>27408</v>
      </c>
      <c r="E11" s="22">
        <v>30918</v>
      </c>
      <c r="F11" s="22">
        <v>35765</v>
      </c>
      <c r="G11" s="22">
        <v>41647</v>
      </c>
      <c r="H11" s="22">
        <v>48466</v>
      </c>
      <c r="I11" s="22">
        <v>54482</v>
      </c>
      <c r="J11" s="22">
        <v>59429</v>
      </c>
      <c r="K11" s="22">
        <v>63708</v>
      </c>
      <c r="L11" s="22">
        <v>67752</v>
      </c>
      <c r="M11" s="22">
        <v>73033</v>
      </c>
      <c r="N11" s="22">
        <v>81323</v>
      </c>
      <c r="O11" s="22">
        <v>87072</v>
      </c>
      <c r="P11" s="22">
        <v>91283</v>
      </c>
      <c r="Q11" s="22">
        <v>95862</v>
      </c>
      <c r="R11" s="22">
        <v>99873</v>
      </c>
      <c r="S11" s="22">
        <v>103049</v>
      </c>
      <c r="T11" s="22">
        <v>105589</v>
      </c>
      <c r="U11" s="22">
        <v>109165</v>
      </c>
      <c r="V11" s="22">
        <v>110870</v>
      </c>
      <c r="W11" s="22">
        <v>112374</v>
      </c>
      <c r="X11" s="22">
        <v>112673</v>
      </c>
      <c r="Y11" s="22">
        <v>112472</v>
      </c>
      <c r="Z11" s="22">
        <v>110200</v>
      </c>
      <c r="AA11" s="22">
        <v>107125</v>
      </c>
      <c r="AB11" s="22">
        <v>102412</v>
      </c>
      <c r="AC11" s="22">
        <v>97732</v>
      </c>
      <c r="AD11" s="22">
        <v>95225</v>
      </c>
      <c r="AE11" s="22">
        <v>93420</v>
      </c>
      <c r="AF11" s="22">
        <v>90713</v>
      </c>
      <c r="AG11" s="22">
        <v>85799</v>
      </c>
      <c r="AH11" s="22">
        <v>78479</v>
      </c>
      <c r="AI11" s="22">
        <v>73198</v>
      </c>
      <c r="AJ11" s="22">
        <v>69956</v>
      </c>
    </row>
    <row r="12" spans="1:36" ht="14.1" customHeight="1">
      <c r="A12" s="19">
        <v>10</v>
      </c>
      <c r="B12" s="20" t="s">
        <v>16</v>
      </c>
      <c r="C12" s="21">
        <v>567383</v>
      </c>
      <c r="D12" s="22">
        <v>566010</v>
      </c>
      <c r="E12" s="22">
        <v>556996</v>
      </c>
      <c r="F12" s="22">
        <v>542028</v>
      </c>
      <c r="G12" s="22">
        <v>522436</v>
      </c>
      <c r="H12" s="22">
        <v>496378</v>
      </c>
      <c r="I12" s="22">
        <v>464642</v>
      </c>
      <c r="J12" s="22">
        <v>430653</v>
      </c>
      <c r="K12" s="22">
        <v>390735</v>
      </c>
      <c r="L12" s="22">
        <v>344987</v>
      </c>
      <c r="M12" s="22">
        <v>293980</v>
      </c>
      <c r="N12" s="22">
        <v>238225</v>
      </c>
      <c r="O12" s="22">
        <v>199472</v>
      </c>
      <c r="P12" s="22">
        <v>171052</v>
      </c>
      <c r="Q12" s="22">
        <v>148367</v>
      </c>
      <c r="R12" s="22">
        <v>132551</v>
      </c>
      <c r="S12" s="22">
        <v>119401</v>
      </c>
      <c r="T12" s="22">
        <v>108348</v>
      </c>
      <c r="U12" s="22">
        <v>97822</v>
      </c>
      <c r="V12" s="22">
        <v>84337</v>
      </c>
      <c r="W12" s="22">
        <v>72413</v>
      </c>
      <c r="X12" s="22">
        <v>62847</v>
      </c>
      <c r="Y12" s="22">
        <v>55487</v>
      </c>
      <c r="Z12" s="22">
        <v>48752</v>
      </c>
      <c r="AA12" s="22">
        <v>42146</v>
      </c>
      <c r="AB12" s="22">
        <v>36985</v>
      </c>
      <c r="AC12" s="22">
        <v>32611</v>
      </c>
      <c r="AD12" s="22">
        <v>26449</v>
      </c>
      <c r="AE12" s="22">
        <v>21402</v>
      </c>
      <c r="AF12" s="22">
        <v>17888</v>
      </c>
      <c r="AG12" s="22">
        <v>14388</v>
      </c>
      <c r="AH12" s="22">
        <v>11226</v>
      </c>
      <c r="AI12" s="22">
        <v>9203</v>
      </c>
      <c r="AJ12" s="22">
        <v>7246</v>
      </c>
    </row>
    <row r="13" spans="1:36">
      <c r="A13" s="19" t="s">
        <v>70</v>
      </c>
      <c r="B13" s="20" t="s">
        <v>73</v>
      </c>
      <c r="C13" s="21">
        <v>69103</v>
      </c>
      <c r="D13" s="22">
        <v>85330</v>
      </c>
      <c r="E13" s="22">
        <v>97973</v>
      </c>
      <c r="F13" s="22">
        <v>106159</v>
      </c>
      <c r="G13" s="22">
        <v>115551</v>
      </c>
      <c r="H13" s="22">
        <v>120889</v>
      </c>
      <c r="I13" s="22">
        <v>131799</v>
      </c>
      <c r="J13" s="22">
        <v>144067</v>
      </c>
      <c r="K13" s="22">
        <v>152340</v>
      </c>
      <c r="L13" s="22">
        <v>160991</v>
      </c>
      <c r="M13" s="22">
        <v>165792</v>
      </c>
      <c r="N13" s="22">
        <v>176389</v>
      </c>
      <c r="O13" s="22">
        <v>188688</v>
      </c>
      <c r="P13" s="22">
        <v>198343</v>
      </c>
      <c r="Q13" s="22">
        <v>199837</v>
      </c>
      <c r="R13" s="22">
        <v>208156</v>
      </c>
      <c r="S13" s="22">
        <v>219128</v>
      </c>
      <c r="T13" s="22">
        <v>226563</v>
      </c>
      <c r="U13" s="22">
        <v>240704</v>
      </c>
      <c r="V13" s="22">
        <v>251604</v>
      </c>
      <c r="W13" s="22">
        <v>267930</v>
      </c>
      <c r="X13" s="22">
        <v>258478</v>
      </c>
      <c r="Y13" s="22">
        <v>253115</v>
      </c>
      <c r="Z13" s="22">
        <v>253947</v>
      </c>
      <c r="AA13" s="22">
        <v>249775</v>
      </c>
      <c r="AB13" s="22">
        <v>243718</v>
      </c>
      <c r="AC13" s="22">
        <v>233122</v>
      </c>
      <c r="AD13" s="22">
        <v>222998</v>
      </c>
      <c r="AE13" s="22">
        <v>214815</v>
      </c>
      <c r="AF13" s="22">
        <v>203363</v>
      </c>
      <c r="AG13" s="22">
        <v>189500</v>
      </c>
      <c r="AH13" s="22">
        <v>170213</v>
      </c>
      <c r="AI13" s="22">
        <v>157558</v>
      </c>
      <c r="AJ13" s="22">
        <v>151582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2665</v>
      </c>
      <c r="L14" s="22">
        <v>6933</v>
      </c>
      <c r="M14" s="22">
        <v>16977</v>
      </c>
      <c r="N14" s="22">
        <v>39416</v>
      </c>
      <c r="O14" s="22">
        <v>67227</v>
      </c>
      <c r="P14" s="22">
        <v>99202</v>
      </c>
      <c r="Q14" s="22">
        <v>141119</v>
      </c>
      <c r="R14" s="22">
        <v>222185</v>
      </c>
      <c r="S14" s="22">
        <v>336840</v>
      </c>
      <c r="T14" s="22">
        <v>389814</v>
      </c>
      <c r="U14" s="22">
        <v>452114</v>
      </c>
      <c r="V14" s="22">
        <v>506930</v>
      </c>
      <c r="W14" s="22">
        <v>559080</v>
      </c>
      <c r="X14" s="22">
        <v>587989</v>
      </c>
      <c r="Y14" s="22">
        <v>630203</v>
      </c>
      <c r="Z14" s="22">
        <v>673627</v>
      </c>
      <c r="AA14" s="22">
        <v>711607</v>
      </c>
      <c r="AB14" s="22">
        <v>738912</v>
      </c>
      <c r="AC14" s="22">
        <v>763167</v>
      </c>
      <c r="AD14" s="22">
        <v>788456</v>
      </c>
      <c r="AE14" s="22">
        <v>819688</v>
      </c>
      <c r="AF14" s="22">
        <v>847845</v>
      </c>
      <c r="AG14" s="22">
        <v>848354</v>
      </c>
      <c r="AH14" s="22">
        <v>851862</v>
      </c>
      <c r="AI14" s="22">
        <v>942604</v>
      </c>
      <c r="AJ14" s="22">
        <v>962406</v>
      </c>
    </row>
    <row r="15" spans="1:36" ht="25.15" customHeight="1">
      <c r="A15" s="19" t="s">
        <v>85</v>
      </c>
      <c r="B15" s="20" t="s">
        <v>74</v>
      </c>
      <c r="C15" s="21">
        <v>133881</v>
      </c>
      <c r="D15" s="22">
        <v>151243</v>
      </c>
      <c r="E15" s="22">
        <v>168041</v>
      </c>
      <c r="F15" s="22">
        <v>188050</v>
      </c>
      <c r="G15" s="22">
        <v>210905</v>
      </c>
      <c r="H15" s="22">
        <v>239319</v>
      </c>
      <c r="I15" s="22">
        <v>263011</v>
      </c>
      <c r="J15" s="22">
        <v>284777</v>
      </c>
      <c r="K15" s="22">
        <v>308306</v>
      </c>
      <c r="L15" s="22">
        <v>329184</v>
      </c>
      <c r="M15" s="22">
        <v>350353</v>
      </c>
      <c r="N15" s="22">
        <v>389608</v>
      </c>
      <c r="O15" s="22">
        <v>422580</v>
      </c>
      <c r="P15" s="22">
        <v>448218</v>
      </c>
      <c r="Q15" s="22">
        <v>478115</v>
      </c>
      <c r="R15" s="22">
        <v>514977</v>
      </c>
      <c r="S15" s="22">
        <v>575881</v>
      </c>
      <c r="T15" s="22">
        <v>618513</v>
      </c>
      <c r="U15" s="22">
        <v>656251</v>
      </c>
      <c r="V15" s="22">
        <v>686924</v>
      </c>
      <c r="W15" s="22">
        <v>726906</v>
      </c>
      <c r="X15" s="22">
        <v>762670</v>
      </c>
      <c r="Y15" s="22">
        <v>810165</v>
      </c>
      <c r="Z15" s="22">
        <v>854106</v>
      </c>
      <c r="AA15" s="22">
        <v>895331</v>
      </c>
      <c r="AB15" s="22">
        <v>938552</v>
      </c>
      <c r="AC15" s="22">
        <v>976611</v>
      </c>
      <c r="AD15" s="22">
        <v>1010935</v>
      </c>
      <c r="AE15" s="22">
        <v>1042491</v>
      </c>
      <c r="AF15" s="22">
        <v>1063639</v>
      </c>
      <c r="AG15" s="22">
        <v>1090181</v>
      </c>
      <c r="AH15" s="22">
        <v>1120425</v>
      </c>
      <c r="AI15" s="22">
        <v>1139542</v>
      </c>
      <c r="AJ15" s="22">
        <v>1155940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1053</v>
      </c>
      <c r="N16" s="22">
        <v>4018</v>
      </c>
      <c r="O16" s="22">
        <v>5568</v>
      </c>
      <c r="P16" s="22">
        <v>7878</v>
      </c>
      <c r="Q16" s="22">
        <v>13948</v>
      </c>
      <c r="R16" s="22">
        <v>31514</v>
      </c>
      <c r="S16" s="22">
        <v>56046</v>
      </c>
      <c r="T16" s="22">
        <v>87268</v>
      </c>
      <c r="U16" s="22">
        <v>109200</v>
      </c>
      <c r="V16" s="22">
        <v>134254</v>
      </c>
      <c r="W16" s="22">
        <v>159635</v>
      </c>
      <c r="X16" s="22">
        <v>189227</v>
      </c>
      <c r="Y16" s="22">
        <v>216703</v>
      </c>
      <c r="Z16" s="22">
        <v>245970</v>
      </c>
      <c r="AA16" s="22">
        <v>289481</v>
      </c>
      <c r="AB16" s="22">
        <v>337968</v>
      </c>
      <c r="AC16" s="22">
        <v>382134</v>
      </c>
      <c r="AD16" s="22">
        <v>435455</v>
      </c>
      <c r="AE16" s="22">
        <v>480637</v>
      </c>
      <c r="AF16" s="22">
        <v>518915</v>
      </c>
      <c r="AG16" s="22">
        <v>564487</v>
      </c>
      <c r="AH16" s="22">
        <v>623952</v>
      </c>
      <c r="AI16" s="22">
        <v>679638</v>
      </c>
      <c r="AJ16" s="22">
        <v>711481</v>
      </c>
    </row>
    <row r="17" spans="1:36" ht="25.15" customHeight="1">
      <c r="A17" s="19">
        <v>13</v>
      </c>
      <c r="B17" s="20" t="s">
        <v>75</v>
      </c>
      <c r="C17" s="21">
        <v>257059</v>
      </c>
      <c r="D17" s="22">
        <v>281785</v>
      </c>
      <c r="E17" s="22">
        <v>296521</v>
      </c>
      <c r="F17" s="22">
        <v>310227</v>
      </c>
      <c r="G17" s="22">
        <v>321301</v>
      </c>
      <c r="H17" s="22">
        <v>333157</v>
      </c>
      <c r="I17" s="22">
        <v>347325</v>
      </c>
      <c r="J17" s="22">
        <v>352731</v>
      </c>
      <c r="K17" s="22">
        <v>354529</v>
      </c>
      <c r="L17" s="22">
        <v>358363</v>
      </c>
      <c r="M17" s="22">
        <v>360341</v>
      </c>
      <c r="N17" s="22">
        <v>366640</v>
      </c>
      <c r="O17" s="22">
        <v>369339</v>
      </c>
      <c r="P17" s="22">
        <v>371927</v>
      </c>
      <c r="Q17" s="22">
        <v>370834</v>
      </c>
      <c r="R17" s="22">
        <v>375033</v>
      </c>
      <c r="S17" s="22">
        <v>379944</v>
      </c>
      <c r="T17" s="22">
        <v>401391</v>
      </c>
      <c r="U17" s="22">
        <v>405028</v>
      </c>
      <c r="V17" s="22">
        <v>408705</v>
      </c>
      <c r="W17" s="22">
        <v>410203</v>
      </c>
      <c r="X17" s="22">
        <v>411555</v>
      </c>
      <c r="Y17" s="22">
        <v>413221</v>
      </c>
      <c r="Z17" s="22">
        <v>415314</v>
      </c>
      <c r="AA17" s="22">
        <v>422925</v>
      </c>
      <c r="AB17" s="22">
        <v>427366</v>
      </c>
      <c r="AC17" s="22">
        <v>429623</v>
      </c>
      <c r="AD17" s="22">
        <v>440281</v>
      </c>
      <c r="AE17" s="22">
        <v>442058</v>
      </c>
      <c r="AF17" s="22">
        <v>441584</v>
      </c>
      <c r="AG17" s="22">
        <v>444684</v>
      </c>
      <c r="AH17" s="22">
        <v>443655</v>
      </c>
      <c r="AI17" s="22">
        <v>444430</v>
      </c>
      <c r="AJ17" s="22">
        <v>445551</v>
      </c>
    </row>
    <row r="18" spans="1:36" ht="25.15" customHeight="1">
      <c r="A18" s="19" t="s">
        <v>87</v>
      </c>
      <c r="B18" s="20" t="s">
        <v>17</v>
      </c>
      <c r="C18" s="21">
        <v>68768</v>
      </c>
      <c r="D18" s="22">
        <v>81286</v>
      </c>
      <c r="E18" s="22">
        <v>98619</v>
      </c>
      <c r="F18" s="22">
        <v>108806</v>
      </c>
      <c r="G18" s="22">
        <v>126498</v>
      </c>
      <c r="H18" s="22">
        <v>145133</v>
      </c>
      <c r="I18" s="22">
        <v>161024</v>
      </c>
      <c r="J18" s="22">
        <v>179199</v>
      </c>
      <c r="K18" s="22">
        <v>191819</v>
      </c>
      <c r="L18" s="22">
        <v>207633</v>
      </c>
      <c r="M18" s="22">
        <v>216642</v>
      </c>
      <c r="N18" s="22">
        <v>224346</v>
      </c>
      <c r="O18" s="22">
        <v>238174</v>
      </c>
      <c r="P18" s="22">
        <v>247562</v>
      </c>
      <c r="Q18" s="22">
        <v>261513</v>
      </c>
      <c r="R18" s="22">
        <v>276326</v>
      </c>
      <c r="S18" s="22">
        <v>301164</v>
      </c>
      <c r="T18" s="22">
        <v>328984</v>
      </c>
      <c r="U18" s="22">
        <v>355600</v>
      </c>
      <c r="V18" s="22">
        <v>382338</v>
      </c>
      <c r="W18" s="22">
        <v>399381</v>
      </c>
      <c r="X18" s="22">
        <v>429249</v>
      </c>
      <c r="Y18" s="22">
        <v>452803</v>
      </c>
      <c r="Z18" s="22">
        <v>469569</v>
      </c>
      <c r="AA18" s="22">
        <v>487081</v>
      </c>
      <c r="AB18" s="22">
        <v>508286</v>
      </c>
      <c r="AC18" s="22">
        <v>529909</v>
      </c>
      <c r="AD18" s="22">
        <v>545929</v>
      </c>
      <c r="AE18" s="22">
        <v>559569</v>
      </c>
      <c r="AF18" s="22">
        <v>572960</v>
      </c>
      <c r="AG18" s="22">
        <v>586190</v>
      </c>
      <c r="AH18" s="22">
        <v>594419</v>
      </c>
      <c r="AI18" s="22">
        <v>607180</v>
      </c>
      <c r="AJ18" s="22">
        <v>614356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1684</v>
      </c>
      <c r="Q19" s="22">
        <v>1684</v>
      </c>
      <c r="R19" s="22">
        <v>5219</v>
      </c>
      <c r="S19" s="22">
        <v>12611</v>
      </c>
      <c r="T19" s="22">
        <v>20524</v>
      </c>
      <c r="U19" s="22">
        <v>33488</v>
      </c>
      <c r="V19" s="22">
        <v>45577</v>
      </c>
      <c r="W19" s="22">
        <v>51891</v>
      </c>
      <c r="X19" s="22">
        <v>63003</v>
      </c>
      <c r="Y19" s="22">
        <v>71653</v>
      </c>
      <c r="Z19" s="22">
        <v>72284</v>
      </c>
      <c r="AA19" s="22">
        <v>80913</v>
      </c>
      <c r="AB19" s="22">
        <v>86385</v>
      </c>
      <c r="AC19" s="22">
        <v>98302</v>
      </c>
      <c r="AD19" s="22">
        <v>106341</v>
      </c>
      <c r="AE19" s="22">
        <v>113088</v>
      </c>
      <c r="AF19" s="22">
        <v>114982</v>
      </c>
      <c r="AG19" s="22">
        <v>118247</v>
      </c>
      <c r="AH19" s="22">
        <v>131072</v>
      </c>
      <c r="AI19" s="22">
        <v>135096</v>
      </c>
      <c r="AJ19" s="22">
        <v>139013</v>
      </c>
    </row>
    <row r="20" spans="1:36" ht="25.15" customHeight="1">
      <c r="A20" s="19">
        <v>15</v>
      </c>
      <c r="B20" s="20" t="s">
        <v>18</v>
      </c>
      <c r="C20" s="21">
        <v>117882</v>
      </c>
      <c r="D20" s="22">
        <v>129478</v>
      </c>
      <c r="E20" s="22">
        <v>141676</v>
      </c>
      <c r="F20" s="22">
        <v>148299</v>
      </c>
      <c r="G20" s="22">
        <v>153526</v>
      </c>
      <c r="H20" s="22">
        <v>160361</v>
      </c>
      <c r="I20" s="22">
        <v>162153</v>
      </c>
      <c r="J20" s="22">
        <v>167688</v>
      </c>
      <c r="K20" s="22">
        <v>166084</v>
      </c>
      <c r="L20" s="22">
        <v>170356</v>
      </c>
      <c r="M20" s="22">
        <v>173257</v>
      </c>
      <c r="N20" s="22">
        <v>174227</v>
      </c>
      <c r="O20" s="22">
        <v>174879</v>
      </c>
      <c r="P20" s="22">
        <v>175773</v>
      </c>
      <c r="Q20" s="22">
        <v>173120</v>
      </c>
      <c r="R20" s="22">
        <v>173233</v>
      </c>
      <c r="S20" s="22">
        <v>173931</v>
      </c>
      <c r="T20" s="22">
        <v>175950</v>
      </c>
      <c r="U20" s="22">
        <v>179011</v>
      </c>
      <c r="V20" s="22">
        <v>179654</v>
      </c>
      <c r="W20" s="22">
        <v>180803</v>
      </c>
      <c r="X20" s="22">
        <v>185268</v>
      </c>
      <c r="Y20" s="22">
        <v>183359</v>
      </c>
      <c r="Z20" s="22">
        <v>184906</v>
      </c>
      <c r="AA20" s="22">
        <v>186559</v>
      </c>
      <c r="AB20" s="22">
        <v>182390</v>
      </c>
      <c r="AC20" s="22">
        <v>182168</v>
      </c>
      <c r="AD20" s="22">
        <v>183974</v>
      </c>
      <c r="AE20" s="22">
        <v>189293</v>
      </c>
      <c r="AF20" s="22">
        <v>182321</v>
      </c>
      <c r="AG20" s="22">
        <v>182838</v>
      </c>
      <c r="AH20" s="22">
        <v>180759</v>
      </c>
      <c r="AI20" s="22">
        <v>178462</v>
      </c>
      <c r="AJ20" s="22">
        <v>178464</v>
      </c>
    </row>
    <row r="21" spans="1:36" ht="25.15" customHeight="1">
      <c r="A21" s="19" t="s">
        <v>89</v>
      </c>
      <c r="B21" s="20" t="s">
        <v>19</v>
      </c>
      <c r="C21" s="21">
        <v>90962</v>
      </c>
      <c r="D21" s="22">
        <v>120160</v>
      </c>
      <c r="E21" s="22">
        <v>146196</v>
      </c>
      <c r="F21" s="22">
        <v>161532</v>
      </c>
      <c r="G21" s="22">
        <v>203099</v>
      </c>
      <c r="H21" s="22">
        <v>305831</v>
      </c>
      <c r="I21" s="22">
        <v>364464</v>
      </c>
      <c r="J21" s="22">
        <v>415012</v>
      </c>
      <c r="K21" s="22">
        <v>448344</v>
      </c>
      <c r="L21" s="22">
        <v>487972</v>
      </c>
      <c r="M21" s="22">
        <v>526053</v>
      </c>
      <c r="N21" s="22">
        <v>546869</v>
      </c>
      <c r="O21" s="22">
        <v>581513</v>
      </c>
      <c r="P21" s="22">
        <v>618739</v>
      </c>
      <c r="Q21" s="22">
        <v>648824</v>
      </c>
      <c r="R21" s="22">
        <v>667797</v>
      </c>
      <c r="S21" s="22">
        <v>754345</v>
      </c>
      <c r="T21" s="22">
        <v>853923</v>
      </c>
      <c r="U21" s="22">
        <v>984437</v>
      </c>
      <c r="V21" s="22">
        <v>1103515</v>
      </c>
      <c r="W21" s="22">
        <v>1193855</v>
      </c>
      <c r="X21" s="22">
        <v>1347866</v>
      </c>
      <c r="Y21" s="22">
        <v>1469796</v>
      </c>
      <c r="Z21" s="22">
        <v>1598905</v>
      </c>
      <c r="AA21" s="22">
        <v>1728726</v>
      </c>
      <c r="AB21" s="22">
        <v>1832615</v>
      </c>
      <c r="AC21" s="22">
        <v>1942708</v>
      </c>
      <c r="AD21" s="22">
        <v>2060963</v>
      </c>
      <c r="AE21" s="22">
        <v>2123994</v>
      </c>
      <c r="AF21" s="22">
        <v>2215277</v>
      </c>
      <c r="AG21" s="22">
        <v>2400918</v>
      </c>
      <c r="AH21" s="22">
        <v>2458567</v>
      </c>
      <c r="AI21" s="22">
        <v>2499417</v>
      </c>
      <c r="AJ21" s="22">
        <v>2574136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2617</v>
      </c>
      <c r="R22" s="22">
        <v>2617</v>
      </c>
      <c r="S22" s="22">
        <v>12553</v>
      </c>
      <c r="T22" s="22">
        <v>23088</v>
      </c>
      <c r="U22" s="22">
        <v>43665</v>
      </c>
      <c r="V22" s="22">
        <v>48020</v>
      </c>
      <c r="W22" s="22">
        <v>49445</v>
      </c>
      <c r="X22" s="22">
        <v>72306</v>
      </c>
      <c r="Y22" s="22">
        <v>75297</v>
      </c>
      <c r="Z22" s="22">
        <v>79696</v>
      </c>
      <c r="AA22" s="22">
        <v>95092</v>
      </c>
      <c r="AB22" s="22">
        <v>97995</v>
      </c>
      <c r="AC22" s="22">
        <v>106042</v>
      </c>
      <c r="AD22" s="22">
        <v>108354</v>
      </c>
      <c r="AE22" s="22">
        <v>110949</v>
      </c>
      <c r="AF22" s="22">
        <v>116558</v>
      </c>
      <c r="AG22" s="22">
        <v>125402</v>
      </c>
      <c r="AH22" s="22">
        <v>129800</v>
      </c>
      <c r="AI22" s="22">
        <v>137565</v>
      </c>
      <c r="AJ22" s="22">
        <v>142669</v>
      </c>
    </row>
    <row r="23" spans="1:36" ht="25.15" customHeight="1">
      <c r="A23" s="19">
        <v>17</v>
      </c>
      <c r="B23" s="20" t="s">
        <v>20</v>
      </c>
      <c r="C23" s="21">
        <v>398121</v>
      </c>
      <c r="D23" s="22">
        <v>438336</v>
      </c>
      <c r="E23" s="22">
        <v>467676</v>
      </c>
      <c r="F23" s="22">
        <v>502129</v>
      </c>
      <c r="G23" s="22">
        <v>571082</v>
      </c>
      <c r="H23" s="22">
        <v>598244</v>
      </c>
      <c r="I23" s="22">
        <v>620114</v>
      </c>
      <c r="J23" s="22">
        <v>641377</v>
      </c>
      <c r="K23" s="22">
        <v>642000</v>
      </c>
      <c r="L23" s="22">
        <v>662294</v>
      </c>
      <c r="M23" s="22">
        <v>700703</v>
      </c>
      <c r="N23" s="22">
        <v>745013</v>
      </c>
      <c r="O23" s="22">
        <v>767104</v>
      </c>
      <c r="P23" s="22">
        <v>754987</v>
      </c>
      <c r="Q23" s="22">
        <v>757920</v>
      </c>
      <c r="R23" s="22">
        <v>760125</v>
      </c>
      <c r="S23" s="22">
        <v>766454</v>
      </c>
      <c r="T23" s="22">
        <v>782922</v>
      </c>
      <c r="U23" s="22">
        <v>767913</v>
      </c>
      <c r="V23" s="22">
        <v>769424</v>
      </c>
      <c r="W23" s="22">
        <v>793462</v>
      </c>
      <c r="X23" s="22">
        <v>792935</v>
      </c>
      <c r="Y23" s="22">
        <v>783772</v>
      </c>
      <c r="Z23" s="22">
        <v>783226</v>
      </c>
      <c r="AA23" s="22">
        <v>790045</v>
      </c>
      <c r="AB23" s="22">
        <v>781707</v>
      </c>
      <c r="AC23" s="22">
        <v>763983</v>
      </c>
      <c r="AD23" s="22">
        <v>752213</v>
      </c>
      <c r="AE23" s="22">
        <v>737923</v>
      </c>
      <c r="AF23" s="22">
        <v>761542</v>
      </c>
      <c r="AG23" s="22">
        <v>769334</v>
      </c>
      <c r="AH23" s="22">
        <v>763062</v>
      </c>
      <c r="AI23" s="22">
        <v>759949</v>
      </c>
      <c r="AJ23" s="22">
        <v>772950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959</v>
      </c>
      <c r="I24" s="22">
        <v>6003</v>
      </c>
      <c r="J24" s="22">
        <v>25300</v>
      </c>
      <c r="K24" s="22">
        <v>50983</v>
      </c>
      <c r="L24" s="22">
        <v>50349</v>
      </c>
      <c r="M24" s="22">
        <v>51757</v>
      </c>
      <c r="N24" s="22">
        <v>47474</v>
      </c>
      <c r="O24" s="22">
        <v>38853</v>
      </c>
      <c r="P24" s="22">
        <v>32889</v>
      </c>
      <c r="Q24" s="22">
        <v>34418</v>
      </c>
      <c r="R24" s="22">
        <v>35241</v>
      </c>
      <c r="S24" s="22">
        <v>67316</v>
      </c>
      <c r="T24" s="22">
        <v>293788</v>
      </c>
      <c r="U24" s="22">
        <v>684616</v>
      </c>
      <c r="V24" s="22">
        <v>949853</v>
      </c>
      <c r="W24" s="22">
        <v>765542</v>
      </c>
      <c r="X24" s="22">
        <v>1083274</v>
      </c>
      <c r="Y24" s="22">
        <v>1390248</v>
      </c>
      <c r="Z24" s="22">
        <v>1505821</v>
      </c>
      <c r="AA24" s="22">
        <v>1479230</v>
      </c>
      <c r="AB24" s="22">
        <v>1063874</v>
      </c>
      <c r="AC24" s="22">
        <v>1101801</v>
      </c>
      <c r="AD24" s="22">
        <v>1356008</v>
      </c>
      <c r="AE24" s="22">
        <v>1304546</v>
      </c>
      <c r="AF24" s="22">
        <v>1646317</v>
      </c>
      <c r="AG24" s="22">
        <v>1755040</v>
      </c>
      <c r="AH24" s="22">
        <v>1886728</v>
      </c>
      <c r="AI24" s="22">
        <v>2027840</v>
      </c>
      <c r="AJ24" s="22">
        <v>2145602</v>
      </c>
    </row>
    <row r="25" spans="1:36" ht="14.1" customHeight="1">
      <c r="A25" s="19">
        <v>19</v>
      </c>
      <c r="B25" s="20" t="s">
        <v>22</v>
      </c>
      <c r="C25" s="21">
        <v>316771</v>
      </c>
      <c r="D25" s="22">
        <v>311999</v>
      </c>
      <c r="E25" s="22">
        <v>378802</v>
      </c>
      <c r="F25" s="22">
        <v>425100</v>
      </c>
      <c r="G25" s="22">
        <v>463773</v>
      </c>
      <c r="H25" s="22">
        <v>489860</v>
      </c>
      <c r="I25" s="22">
        <v>667331</v>
      </c>
      <c r="J25" s="22">
        <v>481870</v>
      </c>
      <c r="K25" s="22">
        <v>437572</v>
      </c>
      <c r="L25" s="22">
        <v>417409</v>
      </c>
      <c r="M25" s="22">
        <v>558897</v>
      </c>
      <c r="N25" s="22">
        <v>598522</v>
      </c>
      <c r="O25" s="22">
        <v>712090</v>
      </c>
      <c r="P25" s="22">
        <v>804169</v>
      </c>
      <c r="Q25" s="22">
        <v>844652</v>
      </c>
      <c r="R25" s="22">
        <v>876932</v>
      </c>
      <c r="S25" s="22">
        <v>965155</v>
      </c>
      <c r="T25" s="22">
        <v>1128339</v>
      </c>
      <c r="U25" s="22">
        <v>1170585</v>
      </c>
      <c r="V25" s="22">
        <v>1270339</v>
      </c>
      <c r="W25" s="22">
        <v>1477609</v>
      </c>
      <c r="X25" s="22">
        <v>1475721</v>
      </c>
      <c r="Y25" s="22">
        <v>1539633</v>
      </c>
      <c r="Z25" s="22">
        <v>1716337</v>
      </c>
      <c r="AA25" s="22">
        <v>1745625</v>
      </c>
      <c r="AB25" s="22">
        <v>1740271</v>
      </c>
      <c r="AC25" s="22">
        <v>1978137</v>
      </c>
      <c r="AD25" s="22">
        <v>2103839</v>
      </c>
      <c r="AE25" s="22">
        <v>1951199</v>
      </c>
      <c r="AF25" s="22">
        <v>1891741</v>
      </c>
      <c r="AG25" s="22">
        <v>2011568</v>
      </c>
      <c r="AH25" s="22">
        <v>2629515</v>
      </c>
      <c r="AI25" s="22">
        <v>2489829</v>
      </c>
      <c r="AJ25" s="22">
        <v>2573823</v>
      </c>
    </row>
    <row r="26" spans="1:36" ht="14.1" customHeight="1">
      <c r="A26" s="23">
        <v>20</v>
      </c>
      <c r="B26" s="24" t="s">
        <v>227</v>
      </c>
      <c r="C26" s="25">
        <v>619038</v>
      </c>
      <c r="D26" s="26">
        <v>624468</v>
      </c>
      <c r="E26" s="26">
        <v>627183</v>
      </c>
      <c r="F26" s="26">
        <v>627183</v>
      </c>
      <c r="G26" s="26">
        <v>610893</v>
      </c>
      <c r="H26" s="26">
        <v>619129</v>
      </c>
      <c r="I26" s="26">
        <v>626471</v>
      </c>
      <c r="J26" s="26">
        <v>643041</v>
      </c>
      <c r="K26" s="26">
        <v>668017</v>
      </c>
      <c r="L26" s="26">
        <v>717078</v>
      </c>
      <c r="M26" s="26">
        <v>778680</v>
      </c>
      <c r="N26" s="26">
        <v>814458</v>
      </c>
      <c r="O26" s="26">
        <v>843282</v>
      </c>
      <c r="P26" s="26">
        <v>840142</v>
      </c>
      <c r="Q26" s="26">
        <v>886171</v>
      </c>
      <c r="R26" s="26">
        <v>918033</v>
      </c>
      <c r="S26" s="26">
        <v>1014920</v>
      </c>
      <c r="T26" s="26">
        <v>989251</v>
      </c>
      <c r="U26" s="26">
        <v>996905</v>
      </c>
      <c r="V26" s="26">
        <v>990196</v>
      </c>
      <c r="W26" s="26">
        <v>1016636</v>
      </c>
      <c r="X26" s="26">
        <v>1007627</v>
      </c>
      <c r="Y26" s="26">
        <v>1037257</v>
      </c>
      <c r="Z26" s="26">
        <v>1078656</v>
      </c>
      <c r="AA26" s="26">
        <v>1085027</v>
      </c>
      <c r="AB26" s="26">
        <v>1105611</v>
      </c>
      <c r="AC26" s="26">
        <v>1139965</v>
      </c>
      <c r="AD26" s="26">
        <v>1140254</v>
      </c>
      <c r="AE26" s="26">
        <v>1148970</v>
      </c>
      <c r="AF26" s="26">
        <v>1153999</v>
      </c>
      <c r="AG26" s="26">
        <v>1157487</v>
      </c>
      <c r="AH26" s="26">
        <v>1144700</v>
      </c>
      <c r="AI26" s="26">
        <v>1095443</v>
      </c>
      <c r="AJ26" s="26">
        <v>1114605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3299127</v>
      </c>
      <c r="D28" s="34">
        <f t="shared" si="0"/>
        <v>3237933</v>
      </c>
      <c r="E28" s="34">
        <f t="shared" si="0"/>
        <v>3159271</v>
      </c>
      <c r="F28" s="34">
        <f t="shared" si="0"/>
        <v>3064288</v>
      </c>
      <c r="G28" s="34">
        <f t="shared" si="0"/>
        <v>2980272</v>
      </c>
      <c r="H28" s="34">
        <f t="shared" si="0"/>
        <v>2862747</v>
      </c>
      <c r="I28" s="34">
        <f t="shared" si="0"/>
        <v>2814315</v>
      </c>
      <c r="J28" s="34">
        <f t="shared" si="0"/>
        <v>2748915</v>
      </c>
      <c r="K28" s="34">
        <f t="shared" si="0"/>
        <v>2669193</v>
      </c>
      <c r="L28" s="34">
        <f t="shared" si="0"/>
        <v>2593905</v>
      </c>
      <c r="M28" s="34">
        <f t="shared" si="0"/>
        <v>2508562</v>
      </c>
      <c r="N28" s="34">
        <f t="shared" si="0"/>
        <v>2432043</v>
      </c>
      <c r="O28" s="34">
        <f t="shared" si="0"/>
        <v>2418855</v>
      </c>
      <c r="P28" s="34">
        <f t="shared" si="0"/>
        <v>2416649</v>
      </c>
      <c r="Q28" s="34">
        <f t="shared" si="0"/>
        <v>2403720</v>
      </c>
      <c r="R28" s="34">
        <f t="shared" si="0"/>
        <v>2403126</v>
      </c>
      <c r="S28" s="34">
        <f t="shared" si="0"/>
        <v>2440407</v>
      </c>
      <c r="T28" s="34">
        <f t="shared" si="0"/>
        <v>2467328</v>
      </c>
      <c r="U28" s="34">
        <f t="shared" si="0"/>
        <v>2504147</v>
      </c>
      <c r="V28" s="34">
        <f t="shared" si="0"/>
        <v>2554059</v>
      </c>
      <c r="W28" s="34">
        <f t="shared" si="0"/>
        <v>2561207</v>
      </c>
      <c r="X28" s="34">
        <f t="shared" si="0"/>
        <v>2540617</v>
      </c>
      <c r="Y28" s="34">
        <f t="shared" si="0"/>
        <v>2550018</v>
      </c>
      <c r="Z28" s="34">
        <f t="shared" si="0"/>
        <v>2568135</v>
      </c>
      <c r="AA28" s="34">
        <f t="shared" si="0"/>
        <v>2565596</v>
      </c>
      <c r="AB28" s="34">
        <f t="shared" si="0"/>
        <v>2556441</v>
      </c>
      <c r="AC28" s="34">
        <f t="shared" si="0"/>
        <v>2527923</v>
      </c>
      <c r="AD28" s="34">
        <f t="shared" si="0"/>
        <v>2488089</v>
      </c>
      <c r="AE28" s="34">
        <f t="shared" si="0"/>
        <v>2448362</v>
      </c>
      <c r="AF28" s="34">
        <f t="shared" si="0"/>
        <v>2401109</v>
      </c>
      <c r="AG28" s="34">
        <f t="shared" si="0"/>
        <v>2365203</v>
      </c>
      <c r="AH28" s="34">
        <f>SUM(AH2:AH8)</f>
        <v>2318187</v>
      </c>
      <c r="AI28" s="34">
        <f>SUM(AI2:AI8)</f>
        <v>2282989</v>
      </c>
      <c r="AJ28" s="34">
        <f>SUM(AJ2:AJ8)</f>
        <v>2242035</v>
      </c>
    </row>
    <row r="29" spans="1:36" ht="15.95" customHeight="1">
      <c r="A29" s="35" t="s">
        <v>25</v>
      </c>
      <c r="B29" s="36" t="s">
        <v>26</v>
      </c>
      <c r="C29" s="21">
        <f>SUM(C9:C14)</f>
        <v>3517437</v>
      </c>
      <c r="D29" s="22">
        <f>SUM(D9:D14)</f>
        <v>3535205</v>
      </c>
      <c r="E29" s="22">
        <f t="shared" ref="E29:AG29" si="1">SUM(E9:E14)</f>
        <v>3511482</v>
      </c>
      <c r="F29" s="22">
        <f t="shared" si="1"/>
        <v>3471654</v>
      </c>
      <c r="G29" s="22">
        <f t="shared" si="1"/>
        <v>3422927</v>
      </c>
      <c r="H29" s="22">
        <f t="shared" si="1"/>
        <v>3333773</v>
      </c>
      <c r="I29" s="22">
        <f t="shared" si="1"/>
        <v>3279134</v>
      </c>
      <c r="J29" s="22">
        <f t="shared" si="1"/>
        <v>3215995</v>
      </c>
      <c r="K29" s="22">
        <f t="shared" si="1"/>
        <v>3133067</v>
      </c>
      <c r="L29" s="22">
        <f t="shared" si="1"/>
        <v>3041395</v>
      </c>
      <c r="M29" s="22">
        <f t="shared" si="1"/>
        <v>2959599</v>
      </c>
      <c r="N29" s="22">
        <f t="shared" si="1"/>
        <v>2907025</v>
      </c>
      <c r="O29" s="22">
        <f t="shared" si="1"/>
        <v>2859870</v>
      </c>
      <c r="P29" s="22">
        <f t="shared" si="1"/>
        <v>2805895</v>
      </c>
      <c r="Q29" s="22">
        <f t="shared" si="1"/>
        <v>2759516</v>
      </c>
      <c r="R29" s="22">
        <f t="shared" si="1"/>
        <v>2760355</v>
      </c>
      <c r="S29" s="22">
        <f t="shared" si="1"/>
        <v>2793927</v>
      </c>
      <c r="T29" s="22">
        <f t="shared" si="1"/>
        <v>2743938</v>
      </c>
      <c r="U29" s="22">
        <f t="shared" si="1"/>
        <v>2738536</v>
      </c>
      <c r="V29" s="22">
        <f t="shared" si="1"/>
        <v>2713397</v>
      </c>
      <c r="W29" s="22">
        <f t="shared" si="1"/>
        <v>2600179</v>
      </c>
      <c r="X29" s="22">
        <f t="shared" si="1"/>
        <v>2425059</v>
      </c>
      <c r="Y29" s="22">
        <f t="shared" si="1"/>
        <v>2317631</v>
      </c>
      <c r="Z29" s="22">
        <f t="shared" si="1"/>
        <v>2225819</v>
      </c>
      <c r="AA29" s="22">
        <f t="shared" si="1"/>
        <v>2113037</v>
      </c>
      <c r="AB29" s="22">
        <f t="shared" si="1"/>
        <v>2088336</v>
      </c>
      <c r="AC29" s="22">
        <f t="shared" si="1"/>
        <v>2052234</v>
      </c>
      <c r="AD29" s="22">
        <f t="shared" si="1"/>
        <v>2024675</v>
      </c>
      <c r="AE29" s="22">
        <f t="shared" si="1"/>
        <v>2014725</v>
      </c>
      <c r="AF29" s="22">
        <f t="shared" si="1"/>
        <v>2007319</v>
      </c>
      <c r="AG29" s="22">
        <f t="shared" si="1"/>
        <v>1950859</v>
      </c>
      <c r="AH29" s="22">
        <f>SUM(AH9:AH14)</f>
        <v>1877977</v>
      </c>
      <c r="AI29" s="22">
        <f>SUM(AI9:AI14)</f>
        <v>1917827</v>
      </c>
      <c r="AJ29" s="22">
        <f>SUM(AJ9:AJ14)</f>
        <v>1910020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1066673</v>
      </c>
      <c r="D30" s="22">
        <f t="shared" si="2"/>
        <v>1202288</v>
      </c>
      <c r="E30" s="22">
        <f t="shared" si="2"/>
        <v>1318729</v>
      </c>
      <c r="F30" s="22">
        <f t="shared" si="2"/>
        <v>1419043</v>
      </c>
      <c r="G30" s="22">
        <f t="shared" si="2"/>
        <v>1586411</v>
      </c>
      <c r="H30" s="22">
        <f t="shared" si="2"/>
        <v>1783004</v>
      </c>
      <c r="I30" s="22">
        <f t="shared" si="2"/>
        <v>1924094</v>
      </c>
      <c r="J30" s="22">
        <f t="shared" si="2"/>
        <v>2066084</v>
      </c>
      <c r="K30" s="22">
        <f t="shared" si="2"/>
        <v>2162065</v>
      </c>
      <c r="L30" s="22">
        <f t="shared" si="2"/>
        <v>2266151</v>
      </c>
      <c r="M30" s="22">
        <f t="shared" si="2"/>
        <v>2380159</v>
      </c>
      <c r="N30" s="22">
        <f t="shared" si="2"/>
        <v>2498195</v>
      </c>
      <c r="O30" s="22">
        <f t="shared" si="2"/>
        <v>2598010</v>
      </c>
      <c r="P30" s="22">
        <f t="shared" si="2"/>
        <v>2659657</v>
      </c>
      <c r="Q30" s="22">
        <f t="shared" si="2"/>
        <v>2742993</v>
      </c>
      <c r="R30" s="22">
        <f t="shared" si="2"/>
        <v>2842082</v>
      </c>
      <c r="S30" s="22">
        <f t="shared" si="2"/>
        <v>3100245</v>
      </c>
      <c r="T30" s="22">
        <f t="shared" si="2"/>
        <v>3586351</v>
      </c>
      <c r="U30" s="22">
        <f t="shared" si="2"/>
        <v>4219209</v>
      </c>
      <c r="V30" s="22">
        <f t="shared" si="2"/>
        <v>4708264</v>
      </c>
      <c r="W30" s="22">
        <f t="shared" si="2"/>
        <v>4731123</v>
      </c>
      <c r="X30" s="22">
        <f t="shared" si="2"/>
        <v>5337353</v>
      </c>
      <c r="Y30" s="22">
        <f t="shared" si="2"/>
        <v>5867017</v>
      </c>
      <c r="Z30" s="22">
        <f t="shared" si="2"/>
        <v>6209797</v>
      </c>
      <c r="AA30" s="22">
        <f t="shared" si="2"/>
        <v>6455383</v>
      </c>
      <c r="AB30" s="22">
        <f t="shared" si="2"/>
        <v>6257138</v>
      </c>
      <c r="AC30" s="22">
        <f t="shared" si="2"/>
        <v>6513281</v>
      </c>
      <c r="AD30" s="22">
        <f t="shared" si="2"/>
        <v>7000453</v>
      </c>
      <c r="AE30" s="22">
        <f t="shared" si="2"/>
        <v>7104548</v>
      </c>
      <c r="AF30" s="22">
        <f t="shared" si="2"/>
        <v>7634095</v>
      </c>
      <c r="AG30" s="22">
        <f t="shared" si="2"/>
        <v>8037321</v>
      </c>
      <c r="AH30" s="22">
        <f>SUM(AH15:AH24)</f>
        <v>8332439</v>
      </c>
      <c r="AI30" s="22">
        <f>SUM(AI15:AI24)</f>
        <v>8609119</v>
      </c>
      <c r="AJ30" s="22">
        <f>SUM(AJ15:AJ24)</f>
        <v>8880162</v>
      </c>
    </row>
    <row r="31" spans="1:36" ht="15.95" customHeight="1">
      <c r="A31" s="37" t="s">
        <v>29</v>
      </c>
      <c r="B31" s="38" t="s">
        <v>30</v>
      </c>
      <c r="C31" s="25">
        <f t="shared" ref="C31:AG31" si="3">SUM(C25:C26)</f>
        <v>935809</v>
      </c>
      <c r="D31" s="26">
        <f t="shared" si="3"/>
        <v>936467</v>
      </c>
      <c r="E31" s="26">
        <f t="shared" si="3"/>
        <v>1005985</v>
      </c>
      <c r="F31" s="26">
        <f t="shared" si="3"/>
        <v>1052283</v>
      </c>
      <c r="G31" s="26">
        <f t="shared" si="3"/>
        <v>1074666</v>
      </c>
      <c r="H31" s="26">
        <f t="shared" si="3"/>
        <v>1108989</v>
      </c>
      <c r="I31" s="26">
        <f t="shared" si="3"/>
        <v>1293802</v>
      </c>
      <c r="J31" s="26">
        <f t="shared" si="3"/>
        <v>1124911</v>
      </c>
      <c r="K31" s="26">
        <f t="shared" si="3"/>
        <v>1105589</v>
      </c>
      <c r="L31" s="26">
        <f t="shared" si="3"/>
        <v>1134487</v>
      </c>
      <c r="M31" s="26">
        <f t="shared" si="3"/>
        <v>1337577</v>
      </c>
      <c r="N31" s="26">
        <f t="shared" si="3"/>
        <v>1412980</v>
      </c>
      <c r="O31" s="26">
        <f t="shared" si="3"/>
        <v>1555372</v>
      </c>
      <c r="P31" s="26">
        <f t="shared" si="3"/>
        <v>1644311</v>
      </c>
      <c r="Q31" s="26">
        <f t="shared" si="3"/>
        <v>1730823</v>
      </c>
      <c r="R31" s="26">
        <f t="shared" si="3"/>
        <v>1794965</v>
      </c>
      <c r="S31" s="26">
        <f t="shared" si="3"/>
        <v>1980075</v>
      </c>
      <c r="T31" s="26">
        <f t="shared" si="3"/>
        <v>2117590</v>
      </c>
      <c r="U31" s="26">
        <f t="shared" si="3"/>
        <v>2167490</v>
      </c>
      <c r="V31" s="26">
        <f t="shared" si="3"/>
        <v>2260535</v>
      </c>
      <c r="W31" s="26">
        <f t="shared" si="3"/>
        <v>2494245</v>
      </c>
      <c r="X31" s="26">
        <f t="shared" si="3"/>
        <v>2483348</v>
      </c>
      <c r="Y31" s="26">
        <f t="shared" si="3"/>
        <v>2576890</v>
      </c>
      <c r="Z31" s="26">
        <f t="shared" si="3"/>
        <v>2794993</v>
      </c>
      <c r="AA31" s="26">
        <f t="shared" si="3"/>
        <v>2830652</v>
      </c>
      <c r="AB31" s="26">
        <f t="shared" si="3"/>
        <v>2845882</v>
      </c>
      <c r="AC31" s="26">
        <f t="shared" si="3"/>
        <v>3118102</v>
      </c>
      <c r="AD31" s="26">
        <f t="shared" si="3"/>
        <v>3244093</v>
      </c>
      <c r="AE31" s="26">
        <f t="shared" si="3"/>
        <v>3100169</v>
      </c>
      <c r="AF31" s="26">
        <f t="shared" si="3"/>
        <v>3045740</v>
      </c>
      <c r="AG31" s="26">
        <f t="shared" si="3"/>
        <v>3169055</v>
      </c>
      <c r="AH31" s="26">
        <f>SUM(AH25:AH26)</f>
        <v>3774215</v>
      </c>
      <c r="AI31" s="26">
        <f>SUM(AI25:AI26)</f>
        <v>3585272</v>
      </c>
      <c r="AJ31" s="26">
        <f>SUM(AJ25:AJ26)</f>
        <v>3688428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AG33" si="4">SUM(C28:C31)</f>
        <v>8819046</v>
      </c>
      <c r="D33" s="41">
        <f t="shared" si="4"/>
        <v>8911893</v>
      </c>
      <c r="E33" s="41">
        <f t="shared" si="4"/>
        <v>8995467</v>
      </c>
      <c r="F33" s="41">
        <f t="shared" si="4"/>
        <v>9007268</v>
      </c>
      <c r="G33" s="41">
        <f t="shared" si="4"/>
        <v>9064276</v>
      </c>
      <c r="H33" s="41">
        <f t="shared" si="4"/>
        <v>9088513</v>
      </c>
      <c r="I33" s="41">
        <f t="shared" si="4"/>
        <v>9311345</v>
      </c>
      <c r="J33" s="41">
        <f t="shared" si="4"/>
        <v>9155905</v>
      </c>
      <c r="K33" s="41">
        <f t="shared" si="4"/>
        <v>9069914</v>
      </c>
      <c r="L33" s="41">
        <f t="shared" si="4"/>
        <v>9035938</v>
      </c>
      <c r="M33" s="41">
        <f t="shared" si="4"/>
        <v>9185897</v>
      </c>
      <c r="N33" s="41">
        <f t="shared" si="4"/>
        <v>9250243</v>
      </c>
      <c r="O33" s="41">
        <f t="shared" si="4"/>
        <v>9432107</v>
      </c>
      <c r="P33" s="41">
        <f t="shared" si="4"/>
        <v>9526512</v>
      </c>
      <c r="Q33" s="41">
        <f t="shared" si="4"/>
        <v>9637052</v>
      </c>
      <c r="R33" s="41">
        <f t="shared" si="4"/>
        <v>9800528</v>
      </c>
      <c r="S33" s="41">
        <f t="shared" si="4"/>
        <v>10314654</v>
      </c>
      <c r="T33" s="41">
        <f t="shared" si="4"/>
        <v>10915207</v>
      </c>
      <c r="U33" s="41">
        <f t="shared" si="4"/>
        <v>11629382</v>
      </c>
      <c r="V33" s="41">
        <f t="shared" si="4"/>
        <v>12236255</v>
      </c>
      <c r="W33" s="41">
        <f t="shared" si="4"/>
        <v>12386754</v>
      </c>
      <c r="X33" s="41">
        <f t="shared" si="4"/>
        <v>12786377</v>
      </c>
      <c r="Y33" s="41">
        <f t="shared" si="4"/>
        <v>13311556</v>
      </c>
      <c r="Z33" s="41">
        <f t="shared" si="4"/>
        <v>13798744</v>
      </c>
      <c r="AA33" s="41">
        <f t="shared" si="4"/>
        <v>13964668</v>
      </c>
      <c r="AB33" s="42">
        <f t="shared" si="4"/>
        <v>13747797</v>
      </c>
      <c r="AC33" s="42">
        <f t="shared" si="4"/>
        <v>14211540</v>
      </c>
      <c r="AD33" s="42">
        <f t="shared" si="4"/>
        <v>14757310</v>
      </c>
      <c r="AE33" s="42">
        <f t="shared" si="4"/>
        <v>14667804</v>
      </c>
      <c r="AF33" s="42">
        <f t="shared" si="4"/>
        <v>15088263</v>
      </c>
      <c r="AG33" s="42">
        <f t="shared" si="4"/>
        <v>15522438</v>
      </c>
      <c r="AH33" s="42">
        <f>SUM(AH28:AH31)</f>
        <v>16302818</v>
      </c>
      <c r="AI33" s="42">
        <f>SUM(AI28:AI31)</f>
        <v>16395207</v>
      </c>
      <c r="AJ33" s="42">
        <f>SUM(AJ28:AJ31)</f>
        <v>16720645</v>
      </c>
    </row>
    <row r="34" spans="1:36" ht="3.2" customHeight="1">
      <c r="A34" s="3"/>
      <c r="B34" s="2"/>
      <c r="C34" s="121"/>
      <c r="D34" s="122"/>
      <c r="E34" s="122"/>
      <c r="F34" s="122"/>
      <c r="G34" s="122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  <c r="AB34" s="122"/>
      <c r="AC34" s="122"/>
      <c r="AD34" s="122"/>
      <c r="AE34" s="122"/>
      <c r="AF34" s="122"/>
      <c r="AG34" s="122"/>
      <c r="AH34" s="122"/>
      <c r="AI34" s="122"/>
      <c r="AJ34" s="122"/>
    </row>
    <row r="35" spans="1:36" ht="15.95" customHeight="1">
      <c r="A35" s="31" t="s">
        <v>31</v>
      </c>
      <c r="B35" s="44" t="s">
        <v>83</v>
      </c>
      <c r="C35" s="34">
        <f>C33-C26</f>
        <v>8200008</v>
      </c>
      <c r="D35" s="34">
        <f t="shared" ref="D35:AG35" si="5">D33-D26</f>
        <v>8287425</v>
      </c>
      <c r="E35" s="34">
        <f t="shared" si="5"/>
        <v>8368284</v>
      </c>
      <c r="F35" s="34">
        <f t="shared" si="5"/>
        <v>8380085</v>
      </c>
      <c r="G35" s="34">
        <f t="shared" si="5"/>
        <v>8453383</v>
      </c>
      <c r="H35" s="34">
        <f t="shared" si="5"/>
        <v>8469384</v>
      </c>
      <c r="I35" s="34">
        <f t="shared" si="5"/>
        <v>8684874</v>
      </c>
      <c r="J35" s="34">
        <f t="shared" si="5"/>
        <v>8512864</v>
      </c>
      <c r="K35" s="34">
        <f t="shared" si="5"/>
        <v>8401897</v>
      </c>
      <c r="L35" s="34">
        <f t="shared" si="5"/>
        <v>8318860</v>
      </c>
      <c r="M35" s="34">
        <f t="shared" si="5"/>
        <v>8407217</v>
      </c>
      <c r="N35" s="34">
        <f t="shared" si="5"/>
        <v>8435785</v>
      </c>
      <c r="O35" s="34">
        <f t="shared" si="5"/>
        <v>8588825</v>
      </c>
      <c r="P35" s="34">
        <f t="shared" si="5"/>
        <v>8686370</v>
      </c>
      <c r="Q35" s="34">
        <f t="shared" si="5"/>
        <v>8750881</v>
      </c>
      <c r="R35" s="34">
        <f t="shared" si="5"/>
        <v>8882495</v>
      </c>
      <c r="S35" s="34">
        <f t="shared" si="5"/>
        <v>9299734</v>
      </c>
      <c r="T35" s="34">
        <f t="shared" si="5"/>
        <v>9925956</v>
      </c>
      <c r="U35" s="34">
        <f t="shared" si="5"/>
        <v>10632477</v>
      </c>
      <c r="V35" s="34">
        <f t="shared" si="5"/>
        <v>11246059</v>
      </c>
      <c r="W35" s="34">
        <f t="shared" si="5"/>
        <v>11370118</v>
      </c>
      <c r="X35" s="34">
        <f t="shared" si="5"/>
        <v>11778750</v>
      </c>
      <c r="Y35" s="34">
        <f t="shared" si="5"/>
        <v>12274299</v>
      </c>
      <c r="Z35" s="34">
        <f t="shared" si="5"/>
        <v>12720088</v>
      </c>
      <c r="AA35" s="34">
        <f t="shared" si="5"/>
        <v>12879641</v>
      </c>
      <c r="AB35" s="45">
        <f t="shared" si="5"/>
        <v>12642186</v>
      </c>
      <c r="AC35" s="45">
        <f t="shared" si="5"/>
        <v>13071575</v>
      </c>
      <c r="AD35" s="45">
        <f t="shared" si="5"/>
        <v>13617056</v>
      </c>
      <c r="AE35" s="45">
        <f t="shared" si="5"/>
        <v>13518834</v>
      </c>
      <c r="AF35" s="45">
        <f t="shared" si="5"/>
        <v>13934264</v>
      </c>
      <c r="AG35" s="45">
        <f t="shared" si="5"/>
        <v>14364951</v>
      </c>
      <c r="AH35" s="45">
        <f>AH33-AH26</f>
        <v>15158118</v>
      </c>
      <c r="AI35" s="45">
        <f>AI33-AI26</f>
        <v>15299764</v>
      </c>
      <c r="AJ35" s="45">
        <f>AJ33-AJ26</f>
        <v>15606040</v>
      </c>
    </row>
    <row r="36" spans="1:36">
      <c r="P36" s="16"/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6" orientation="landscape" r:id="rId1"/>
  <headerFooter alignWithMargins="0">
    <oddHeader>&amp;LSchweizerische Holzenergiestatistik EJ2023
&amp;C&amp;"Arial,Fett"&amp;12Endenergie&amp;"Arial,Standard"
&amp;10(in MWh, witterungsbereinigt)&amp;R&amp;"Arial,Standard"Tabelle E</oddHeader>
    <oddFooter>&amp;R24.06.2024</oddFooter>
  </headerFooter>
  <customProperties>
    <customPr name="EpmWorksheetKeyString_GU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pageSetUpPr fitToPage="1"/>
  </sheetPr>
  <dimension ref="A1:AJ42"/>
  <sheetViews>
    <sheetView view="pageLayout" topLeftCell="A10" zoomScale="85" zoomScaleNormal="100" zoomScalePageLayoutView="85" workbookViewId="0">
      <selection activeCell="C2" sqref="C2:AJ26"/>
    </sheetView>
  </sheetViews>
  <sheetFormatPr baseColWidth="10" defaultColWidth="11.42578125" defaultRowHeight="12"/>
  <cols>
    <col min="1" max="1" width="5.28515625" style="17" customWidth="1"/>
    <col min="2" max="2" width="32.85546875" style="17" bestFit="1" customWidth="1"/>
    <col min="3" max="3" width="8.85546875" style="17" bestFit="1" customWidth="1"/>
    <col min="4" max="7" width="8.85546875" style="17" hidden="1" customWidth="1"/>
    <col min="8" max="8" width="8.85546875" style="17" bestFit="1" customWidth="1"/>
    <col min="9" max="11" width="8.85546875" style="17" hidden="1" customWidth="1"/>
    <col min="12" max="12" width="8.42578125" style="17" hidden="1" customWidth="1"/>
    <col min="13" max="13" width="8.85546875" style="17" bestFit="1" customWidth="1"/>
    <col min="14" max="17" width="8.85546875" style="17" hidden="1" customWidth="1"/>
    <col min="18" max="29" width="8.85546875" style="17" bestFit="1" customWidth="1"/>
    <col min="30" max="30" width="9.42578125" style="17" bestFit="1" customWidth="1"/>
    <col min="31" max="31" width="8.85546875" style="17" bestFit="1" customWidth="1"/>
    <col min="32" max="32" width="9.140625" style="17" bestFit="1" customWidth="1"/>
    <col min="33" max="33" width="9.42578125" style="17" bestFit="1" customWidth="1"/>
    <col min="34" max="34" width="8.85546875" style="17" bestFit="1" customWidth="1"/>
    <col min="35" max="36" width="9.140625" style="17" bestFit="1" customWidth="1"/>
    <col min="37" max="16384" width="11.42578125" style="17"/>
  </cols>
  <sheetData>
    <row r="1" spans="1:36" ht="18.75" customHeight="1">
      <c r="A1" s="116" t="s">
        <v>7</v>
      </c>
      <c r="B1" s="116" t="s">
        <v>8</v>
      </c>
      <c r="C1" s="117">
        <v>1990</v>
      </c>
      <c r="D1" s="118">
        <v>1991</v>
      </c>
      <c r="E1" s="118">
        <v>1992</v>
      </c>
      <c r="F1" s="118">
        <v>1993</v>
      </c>
      <c r="G1" s="118">
        <v>1994</v>
      </c>
      <c r="H1" s="118">
        <v>1995</v>
      </c>
      <c r="I1" s="118">
        <v>1996</v>
      </c>
      <c r="J1" s="118">
        <v>1997</v>
      </c>
      <c r="K1" s="118">
        <v>1998</v>
      </c>
      <c r="L1" s="118">
        <v>1999</v>
      </c>
      <c r="M1" s="118">
        <v>2000</v>
      </c>
      <c r="N1" s="118">
        <v>2001</v>
      </c>
      <c r="O1" s="118">
        <v>2002</v>
      </c>
      <c r="P1" s="118">
        <v>2003</v>
      </c>
      <c r="Q1" s="118">
        <v>2004</v>
      </c>
      <c r="R1" s="118">
        <v>2005</v>
      </c>
      <c r="S1" s="118">
        <v>2006</v>
      </c>
      <c r="T1" s="118">
        <v>2007</v>
      </c>
      <c r="U1" s="118">
        <v>2008</v>
      </c>
      <c r="V1" s="118">
        <v>2009</v>
      </c>
      <c r="W1" s="118">
        <v>2010</v>
      </c>
      <c r="X1" s="118">
        <v>2011</v>
      </c>
      <c r="Y1" s="118">
        <v>2012</v>
      </c>
      <c r="Z1" s="118">
        <v>2013</v>
      </c>
      <c r="AA1" s="118">
        <v>2014</v>
      </c>
      <c r="AB1" s="118">
        <v>2015</v>
      </c>
      <c r="AC1" s="118">
        <v>2016</v>
      </c>
      <c r="AD1" s="118">
        <v>2017</v>
      </c>
      <c r="AE1" s="118">
        <v>2018</v>
      </c>
      <c r="AF1" s="118">
        <v>2019</v>
      </c>
      <c r="AG1" s="118">
        <v>2020</v>
      </c>
      <c r="AH1" s="118">
        <v>2021</v>
      </c>
      <c r="AI1" s="118">
        <v>2022</v>
      </c>
      <c r="AJ1" s="118">
        <v>2023</v>
      </c>
    </row>
    <row r="2" spans="1:36" ht="14.1" customHeight="1">
      <c r="A2" s="119">
        <v>1</v>
      </c>
      <c r="B2" s="120" t="s">
        <v>9</v>
      </c>
      <c r="C2" s="33">
        <v>0</v>
      </c>
      <c r="D2" s="34">
        <v>0</v>
      </c>
      <c r="E2" s="34">
        <v>0</v>
      </c>
      <c r="F2" s="34">
        <v>0</v>
      </c>
      <c r="G2" s="34">
        <v>0</v>
      </c>
      <c r="H2" s="34">
        <v>0</v>
      </c>
      <c r="I2" s="34">
        <v>0</v>
      </c>
      <c r="J2" s="34">
        <v>0</v>
      </c>
      <c r="K2" s="34">
        <v>0</v>
      </c>
      <c r="L2" s="34">
        <v>0</v>
      </c>
      <c r="M2" s="34">
        <v>0</v>
      </c>
      <c r="N2" s="34">
        <v>0</v>
      </c>
      <c r="O2" s="34">
        <v>0</v>
      </c>
      <c r="P2" s="34">
        <v>0</v>
      </c>
      <c r="Q2" s="34">
        <v>0</v>
      </c>
      <c r="R2" s="34">
        <v>0</v>
      </c>
      <c r="S2" s="34">
        <v>0</v>
      </c>
      <c r="T2" s="34">
        <v>0</v>
      </c>
      <c r="U2" s="34">
        <v>0</v>
      </c>
      <c r="V2" s="34">
        <v>0</v>
      </c>
      <c r="W2" s="34">
        <v>0</v>
      </c>
      <c r="X2" s="34">
        <v>0</v>
      </c>
      <c r="Y2" s="34">
        <v>0</v>
      </c>
      <c r="Z2" s="34">
        <v>0</v>
      </c>
      <c r="AA2" s="34">
        <v>0</v>
      </c>
      <c r="AB2" s="34">
        <v>0</v>
      </c>
      <c r="AC2" s="34">
        <v>0</v>
      </c>
      <c r="AD2" s="34">
        <v>0</v>
      </c>
      <c r="AE2" s="34">
        <v>0</v>
      </c>
      <c r="AF2" s="34">
        <v>0</v>
      </c>
      <c r="AG2" s="34">
        <v>0</v>
      </c>
      <c r="AH2" s="34">
        <v>0</v>
      </c>
      <c r="AI2" s="34">
        <v>0</v>
      </c>
      <c r="AJ2" s="34">
        <v>0</v>
      </c>
    </row>
    <row r="3" spans="1:36" ht="14.1" customHeight="1">
      <c r="A3" s="19">
        <v>2</v>
      </c>
      <c r="B3" s="20" t="s">
        <v>10</v>
      </c>
      <c r="C3" s="21">
        <v>29964</v>
      </c>
      <c r="D3" s="22">
        <v>37183</v>
      </c>
      <c r="E3" s="22">
        <v>43963</v>
      </c>
      <c r="F3" s="22">
        <v>49826</v>
      </c>
      <c r="G3" s="22">
        <v>55179</v>
      </c>
      <c r="H3" s="22">
        <v>60753</v>
      </c>
      <c r="I3" s="22">
        <v>67558</v>
      </c>
      <c r="J3" s="22">
        <v>74430</v>
      </c>
      <c r="K3" s="22">
        <v>81312</v>
      </c>
      <c r="L3" s="22">
        <v>87176</v>
      </c>
      <c r="M3" s="22">
        <v>92605</v>
      </c>
      <c r="N3" s="22">
        <v>95878</v>
      </c>
      <c r="O3" s="22">
        <v>98896</v>
      </c>
      <c r="P3" s="22">
        <v>101355</v>
      </c>
      <c r="Q3" s="22">
        <v>103460</v>
      </c>
      <c r="R3" s="22">
        <v>105393</v>
      </c>
      <c r="S3" s="22">
        <v>111395</v>
      </c>
      <c r="T3" s="22">
        <v>116758</v>
      </c>
      <c r="U3" s="22">
        <v>122646</v>
      </c>
      <c r="V3" s="22">
        <v>128656</v>
      </c>
      <c r="W3" s="22">
        <v>128629</v>
      </c>
      <c r="X3" s="22">
        <v>126168</v>
      </c>
      <c r="Y3" s="22">
        <v>124118</v>
      </c>
      <c r="Z3" s="22">
        <v>122959</v>
      </c>
      <c r="AA3" s="22">
        <v>120419</v>
      </c>
      <c r="AB3" s="22">
        <v>116021</v>
      </c>
      <c r="AC3" s="22">
        <v>110025</v>
      </c>
      <c r="AD3" s="22">
        <v>104038</v>
      </c>
      <c r="AE3" s="22">
        <v>98019</v>
      </c>
      <c r="AF3" s="22">
        <v>93061</v>
      </c>
      <c r="AG3" s="22">
        <v>88349</v>
      </c>
      <c r="AH3" s="22">
        <v>84436</v>
      </c>
      <c r="AI3" s="22">
        <v>80805</v>
      </c>
      <c r="AJ3" s="22">
        <v>77093</v>
      </c>
    </row>
    <row r="4" spans="1:36" ht="14.1" customHeight="1">
      <c r="A4" s="19">
        <v>3</v>
      </c>
      <c r="B4" s="20" t="s">
        <v>11</v>
      </c>
      <c r="C4" s="21">
        <v>165904</v>
      </c>
      <c r="D4" s="22">
        <v>184061</v>
      </c>
      <c r="E4" s="22">
        <v>200862</v>
      </c>
      <c r="F4" s="22">
        <v>213373</v>
      </c>
      <c r="G4" s="22">
        <v>230237</v>
      </c>
      <c r="H4" s="22">
        <v>246456</v>
      </c>
      <c r="I4" s="22">
        <v>261399</v>
      </c>
      <c r="J4" s="22">
        <v>280557</v>
      </c>
      <c r="K4" s="22">
        <v>301506</v>
      </c>
      <c r="L4" s="22">
        <v>316879</v>
      </c>
      <c r="M4" s="22">
        <v>324754</v>
      </c>
      <c r="N4" s="22">
        <v>318597</v>
      </c>
      <c r="O4" s="22">
        <v>332919</v>
      </c>
      <c r="P4" s="22">
        <v>350400</v>
      </c>
      <c r="Q4" s="22">
        <v>365837</v>
      </c>
      <c r="R4" s="22">
        <v>385648</v>
      </c>
      <c r="S4" s="22">
        <v>415972</v>
      </c>
      <c r="T4" s="22">
        <v>443529</v>
      </c>
      <c r="U4" s="22">
        <v>471498</v>
      </c>
      <c r="V4" s="22">
        <v>498531</v>
      </c>
      <c r="W4" s="22">
        <v>514885</v>
      </c>
      <c r="X4" s="22">
        <v>516401</v>
      </c>
      <c r="Y4" s="22">
        <v>519152</v>
      </c>
      <c r="Z4" s="22">
        <v>526161</v>
      </c>
      <c r="AA4" s="22">
        <v>524967</v>
      </c>
      <c r="AB4" s="22">
        <v>523723</v>
      </c>
      <c r="AC4" s="22">
        <v>521952</v>
      </c>
      <c r="AD4" s="22">
        <v>515810</v>
      </c>
      <c r="AE4" s="22">
        <v>505536</v>
      </c>
      <c r="AF4" s="22">
        <v>491180</v>
      </c>
      <c r="AG4" s="22">
        <v>481230</v>
      </c>
      <c r="AH4" s="22">
        <v>463974</v>
      </c>
      <c r="AI4" s="22">
        <v>449932</v>
      </c>
      <c r="AJ4" s="22">
        <v>432415</v>
      </c>
    </row>
    <row r="5" spans="1:36" ht="14.1" customHeight="1">
      <c r="A5" s="19" t="s">
        <v>68</v>
      </c>
      <c r="B5" s="20" t="s">
        <v>12</v>
      </c>
      <c r="C5" s="21">
        <v>325951</v>
      </c>
      <c r="D5" s="22">
        <v>320300</v>
      </c>
      <c r="E5" s="22">
        <v>313527</v>
      </c>
      <c r="F5" s="22">
        <v>307218</v>
      </c>
      <c r="G5" s="22">
        <v>299518</v>
      </c>
      <c r="H5" s="22">
        <v>270525</v>
      </c>
      <c r="I5" s="22">
        <v>266888</v>
      </c>
      <c r="J5" s="22">
        <v>257055</v>
      </c>
      <c r="K5" s="22">
        <v>236704</v>
      </c>
      <c r="L5" s="22">
        <v>217397</v>
      </c>
      <c r="M5" s="22">
        <v>197653</v>
      </c>
      <c r="N5" s="22">
        <v>163490</v>
      </c>
      <c r="O5" s="22">
        <v>144371</v>
      </c>
      <c r="P5" s="22">
        <v>131860</v>
      </c>
      <c r="Q5" s="22">
        <v>120466</v>
      </c>
      <c r="R5" s="22">
        <v>109390</v>
      </c>
      <c r="S5" s="22">
        <v>99031</v>
      </c>
      <c r="T5" s="22">
        <v>87220</v>
      </c>
      <c r="U5" s="22">
        <v>72955</v>
      </c>
      <c r="V5" s="22">
        <v>61084</v>
      </c>
      <c r="W5" s="22">
        <v>48899</v>
      </c>
      <c r="X5" s="22">
        <v>43807</v>
      </c>
      <c r="Y5" s="22">
        <v>39503</v>
      </c>
      <c r="Z5" s="22">
        <v>34903</v>
      </c>
      <c r="AA5" s="22">
        <v>30161</v>
      </c>
      <c r="AB5" s="22">
        <v>26034</v>
      </c>
      <c r="AC5" s="22">
        <v>22415</v>
      </c>
      <c r="AD5" s="22">
        <v>18233</v>
      </c>
      <c r="AE5" s="22">
        <v>17809</v>
      </c>
      <c r="AF5" s="22">
        <v>17550</v>
      </c>
      <c r="AG5" s="22">
        <v>16335</v>
      </c>
      <c r="AH5" s="22">
        <v>16290</v>
      </c>
      <c r="AI5" s="22">
        <v>17535</v>
      </c>
      <c r="AJ5" s="22">
        <v>18347</v>
      </c>
    </row>
    <row r="6" spans="1:36" ht="14.1" customHeight="1">
      <c r="A6" s="19" t="s">
        <v>67</v>
      </c>
      <c r="B6" s="20" t="s">
        <v>223</v>
      </c>
      <c r="C6" s="21">
        <v>0</v>
      </c>
      <c r="D6" s="22">
        <v>0</v>
      </c>
      <c r="E6" s="22">
        <v>0</v>
      </c>
      <c r="F6" s="22">
        <v>0</v>
      </c>
      <c r="G6" s="22">
        <v>0</v>
      </c>
      <c r="H6" s="22">
        <v>0</v>
      </c>
      <c r="I6" s="22">
        <v>0</v>
      </c>
      <c r="J6" s="22">
        <v>0</v>
      </c>
      <c r="K6" s="22">
        <v>517</v>
      </c>
      <c r="L6" s="22">
        <v>863</v>
      </c>
      <c r="M6" s="22">
        <v>1590</v>
      </c>
      <c r="N6" s="22">
        <v>2674</v>
      </c>
      <c r="O6" s="22">
        <v>4613</v>
      </c>
      <c r="P6" s="22">
        <v>6192</v>
      </c>
      <c r="Q6" s="22">
        <v>8162</v>
      </c>
      <c r="R6" s="22">
        <v>10532</v>
      </c>
      <c r="S6" s="22">
        <v>15077</v>
      </c>
      <c r="T6" s="22">
        <v>19067</v>
      </c>
      <c r="U6" s="22">
        <v>23417</v>
      </c>
      <c r="V6" s="22">
        <v>27689</v>
      </c>
      <c r="W6" s="22">
        <v>31988</v>
      </c>
      <c r="X6" s="22">
        <v>35112</v>
      </c>
      <c r="Y6" s="22">
        <v>38237</v>
      </c>
      <c r="Z6" s="22">
        <v>40832</v>
      </c>
      <c r="AA6" s="22">
        <v>43147</v>
      </c>
      <c r="AB6" s="22">
        <v>45113</v>
      </c>
      <c r="AC6" s="22">
        <v>46468</v>
      </c>
      <c r="AD6" s="22">
        <v>47117</v>
      </c>
      <c r="AE6" s="22">
        <v>48101</v>
      </c>
      <c r="AF6" s="22">
        <v>47392</v>
      </c>
      <c r="AG6" s="22">
        <v>47584</v>
      </c>
      <c r="AH6" s="22">
        <v>46285</v>
      </c>
      <c r="AI6" s="22">
        <v>46151</v>
      </c>
      <c r="AJ6" s="22">
        <v>45992</v>
      </c>
    </row>
    <row r="7" spans="1:36" ht="14.1" customHeight="1">
      <c r="A7" s="19">
        <v>5</v>
      </c>
      <c r="B7" s="20" t="s">
        <v>13</v>
      </c>
      <c r="C7" s="21">
        <v>743627</v>
      </c>
      <c r="D7" s="22">
        <v>713061</v>
      </c>
      <c r="E7" s="22">
        <v>681957</v>
      </c>
      <c r="F7" s="22">
        <v>650357</v>
      </c>
      <c r="G7" s="22">
        <v>619405</v>
      </c>
      <c r="H7" s="22">
        <v>592349</v>
      </c>
      <c r="I7" s="22">
        <v>573424</v>
      </c>
      <c r="J7" s="22">
        <v>556475</v>
      </c>
      <c r="K7" s="22">
        <v>538386</v>
      </c>
      <c r="L7" s="22">
        <v>526973</v>
      </c>
      <c r="M7" s="22">
        <v>511786</v>
      </c>
      <c r="N7" s="22">
        <v>515990</v>
      </c>
      <c r="O7" s="22">
        <v>519275</v>
      </c>
      <c r="P7" s="22">
        <v>520816</v>
      </c>
      <c r="Q7" s="22">
        <v>519903</v>
      </c>
      <c r="R7" s="22">
        <v>518113</v>
      </c>
      <c r="S7" s="22">
        <v>532688</v>
      </c>
      <c r="T7" s="22">
        <v>544160</v>
      </c>
      <c r="U7" s="22">
        <v>561399</v>
      </c>
      <c r="V7" s="22">
        <v>585946</v>
      </c>
      <c r="W7" s="22">
        <v>611804</v>
      </c>
      <c r="X7" s="22">
        <v>624959</v>
      </c>
      <c r="Y7" s="22">
        <v>642182</v>
      </c>
      <c r="Z7" s="22">
        <v>661248</v>
      </c>
      <c r="AA7" s="22">
        <v>680394</v>
      </c>
      <c r="AB7" s="22">
        <v>695616</v>
      </c>
      <c r="AC7" s="22">
        <v>702392</v>
      </c>
      <c r="AD7" s="22">
        <v>706606</v>
      </c>
      <c r="AE7" s="22">
        <v>711299</v>
      </c>
      <c r="AF7" s="22">
        <v>714678</v>
      </c>
      <c r="AG7" s="22">
        <v>718919</v>
      </c>
      <c r="AH7" s="22">
        <v>724448</v>
      </c>
      <c r="AI7" s="22">
        <v>729625</v>
      </c>
      <c r="AJ7" s="22">
        <v>739955</v>
      </c>
    </row>
    <row r="8" spans="1:36" ht="14.1" customHeight="1">
      <c r="A8" s="19">
        <v>6</v>
      </c>
      <c r="B8" s="20" t="s">
        <v>14</v>
      </c>
      <c r="C8" s="21">
        <v>571190</v>
      </c>
      <c r="D8" s="22">
        <v>544041</v>
      </c>
      <c r="E8" s="22">
        <v>511587</v>
      </c>
      <c r="F8" s="22">
        <v>476557</v>
      </c>
      <c r="G8" s="22">
        <v>444255</v>
      </c>
      <c r="H8" s="22">
        <v>409536</v>
      </c>
      <c r="I8" s="22">
        <v>383394</v>
      </c>
      <c r="J8" s="22">
        <v>349179</v>
      </c>
      <c r="K8" s="22">
        <v>314884</v>
      </c>
      <c r="L8" s="22">
        <v>283911</v>
      </c>
      <c r="M8" s="22">
        <v>258993</v>
      </c>
      <c r="N8" s="22">
        <v>251069</v>
      </c>
      <c r="O8" s="22">
        <v>242872</v>
      </c>
      <c r="P8" s="22">
        <v>234741</v>
      </c>
      <c r="Q8" s="22">
        <v>224713</v>
      </c>
      <c r="R8" s="22">
        <v>217144</v>
      </c>
      <c r="S8" s="22">
        <v>198086</v>
      </c>
      <c r="T8" s="22">
        <v>180379</v>
      </c>
      <c r="U8" s="22">
        <v>164197</v>
      </c>
      <c r="V8" s="22">
        <v>150005</v>
      </c>
      <c r="W8" s="22">
        <v>131911</v>
      </c>
      <c r="X8" s="22">
        <v>119357</v>
      </c>
      <c r="Y8" s="22">
        <v>116560</v>
      </c>
      <c r="Z8" s="22">
        <v>110750</v>
      </c>
      <c r="AA8" s="22">
        <v>104008</v>
      </c>
      <c r="AB8" s="22">
        <v>98879</v>
      </c>
      <c r="AC8" s="22">
        <v>90904</v>
      </c>
      <c r="AD8" s="22">
        <v>84421</v>
      </c>
      <c r="AE8" s="22">
        <v>78982</v>
      </c>
      <c r="AF8" s="22">
        <v>74564</v>
      </c>
      <c r="AG8" s="22">
        <v>70281</v>
      </c>
      <c r="AH8" s="22">
        <v>67367</v>
      </c>
      <c r="AI8" s="22">
        <v>65732</v>
      </c>
      <c r="AJ8" s="22">
        <v>59918</v>
      </c>
    </row>
    <row r="9" spans="1:36" ht="14.1" customHeight="1">
      <c r="A9" s="19">
        <v>7</v>
      </c>
      <c r="B9" s="20" t="s">
        <v>15</v>
      </c>
      <c r="C9" s="21">
        <v>942207</v>
      </c>
      <c r="D9" s="22">
        <v>921621</v>
      </c>
      <c r="E9" s="22">
        <v>896834</v>
      </c>
      <c r="F9" s="22">
        <v>871946</v>
      </c>
      <c r="G9" s="22">
        <v>846410</v>
      </c>
      <c r="H9" s="22">
        <v>815870</v>
      </c>
      <c r="I9" s="22">
        <v>785126</v>
      </c>
      <c r="J9" s="22">
        <v>755192</v>
      </c>
      <c r="K9" s="22">
        <v>724099</v>
      </c>
      <c r="L9" s="22">
        <v>694642</v>
      </c>
      <c r="M9" s="22">
        <v>664075</v>
      </c>
      <c r="N9" s="22">
        <v>634569</v>
      </c>
      <c r="O9" s="22">
        <v>603066</v>
      </c>
      <c r="P9" s="22">
        <v>571935</v>
      </c>
      <c r="Q9" s="22">
        <v>539836</v>
      </c>
      <c r="R9" s="22">
        <v>507637</v>
      </c>
      <c r="S9" s="22">
        <v>468678</v>
      </c>
      <c r="T9" s="22">
        <v>418637</v>
      </c>
      <c r="U9" s="22">
        <v>380119</v>
      </c>
      <c r="V9" s="22">
        <v>343969</v>
      </c>
      <c r="W9" s="22">
        <v>284917</v>
      </c>
      <c r="X9" s="22">
        <v>233294</v>
      </c>
      <c r="Y9" s="22">
        <v>189891</v>
      </c>
      <c r="Z9" s="22">
        <v>148930</v>
      </c>
      <c r="AA9" s="22">
        <v>116273</v>
      </c>
      <c r="AB9" s="22">
        <v>109701</v>
      </c>
      <c r="AC9" s="22">
        <v>103273</v>
      </c>
      <c r="AD9" s="22">
        <v>97426</v>
      </c>
      <c r="AE9" s="22">
        <v>92949</v>
      </c>
      <c r="AF9" s="22">
        <v>88253</v>
      </c>
      <c r="AG9" s="22">
        <v>84644</v>
      </c>
      <c r="AH9" s="22">
        <v>80187</v>
      </c>
      <c r="AI9" s="22">
        <v>78148</v>
      </c>
      <c r="AJ9" s="22">
        <v>75735</v>
      </c>
    </row>
    <row r="10" spans="1:36" ht="14.1" customHeight="1">
      <c r="A10" s="19">
        <v>8</v>
      </c>
      <c r="B10" s="20" t="s">
        <v>71</v>
      </c>
      <c r="C10" s="21">
        <v>852343</v>
      </c>
      <c r="D10" s="22">
        <v>874737</v>
      </c>
      <c r="E10" s="22">
        <v>883468</v>
      </c>
      <c r="F10" s="22">
        <v>890095</v>
      </c>
      <c r="G10" s="22">
        <v>895365</v>
      </c>
      <c r="H10" s="22">
        <v>887606</v>
      </c>
      <c r="I10" s="22">
        <v>897676</v>
      </c>
      <c r="J10" s="22">
        <v>902921</v>
      </c>
      <c r="K10" s="22">
        <v>901590</v>
      </c>
      <c r="L10" s="22">
        <v>895582</v>
      </c>
      <c r="M10" s="22">
        <v>899331</v>
      </c>
      <c r="N10" s="22">
        <v>910945</v>
      </c>
      <c r="O10" s="22">
        <v>912873</v>
      </c>
      <c r="P10" s="22">
        <v>902213</v>
      </c>
      <c r="Q10" s="22">
        <v>892246</v>
      </c>
      <c r="R10" s="22">
        <v>878529</v>
      </c>
      <c r="S10" s="22">
        <v>867746</v>
      </c>
      <c r="T10" s="22">
        <v>853912</v>
      </c>
      <c r="U10" s="22">
        <v>847999</v>
      </c>
      <c r="V10" s="22">
        <v>835820</v>
      </c>
      <c r="W10" s="22">
        <v>787584</v>
      </c>
      <c r="X10" s="22">
        <v>721504</v>
      </c>
      <c r="Y10" s="22">
        <v>678723</v>
      </c>
      <c r="Z10" s="22">
        <v>639047</v>
      </c>
      <c r="AA10" s="22">
        <v>584976</v>
      </c>
      <c r="AB10" s="22">
        <v>568886</v>
      </c>
      <c r="AC10" s="22">
        <v>548776</v>
      </c>
      <c r="AD10" s="22">
        <v>531939</v>
      </c>
      <c r="AE10" s="22">
        <v>518668</v>
      </c>
      <c r="AF10" s="22">
        <v>510887</v>
      </c>
      <c r="AG10" s="22">
        <v>489972</v>
      </c>
      <c r="AH10" s="22">
        <v>461497</v>
      </c>
      <c r="AI10" s="22">
        <v>441747</v>
      </c>
      <c r="AJ10" s="22">
        <v>432495</v>
      </c>
    </row>
    <row r="11" spans="1:36" ht="14.1" customHeight="1">
      <c r="A11" s="19">
        <v>9</v>
      </c>
      <c r="B11" s="20" t="s">
        <v>72</v>
      </c>
      <c r="C11" s="21">
        <v>14684</v>
      </c>
      <c r="D11" s="22">
        <v>15988</v>
      </c>
      <c r="E11" s="22">
        <v>18164</v>
      </c>
      <c r="F11" s="22">
        <v>21222</v>
      </c>
      <c r="G11" s="22">
        <v>25039</v>
      </c>
      <c r="H11" s="22">
        <v>29586</v>
      </c>
      <c r="I11" s="22">
        <v>33637</v>
      </c>
      <c r="J11" s="22">
        <v>37047</v>
      </c>
      <c r="K11" s="22">
        <v>40066</v>
      </c>
      <c r="L11" s="22">
        <v>42982</v>
      </c>
      <c r="M11" s="22">
        <v>46819</v>
      </c>
      <c r="N11" s="22">
        <v>52767</v>
      </c>
      <c r="O11" s="22">
        <v>56939</v>
      </c>
      <c r="P11" s="22">
        <v>60036</v>
      </c>
      <c r="Q11" s="22">
        <v>63388</v>
      </c>
      <c r="R11" s="22">
        <v>66340</v>
      </c>
      <c r="S11" s="22">
        <v>68856</v>
      </c>
      <c r="T11" s="22">
        <v>70935</v>
      </c>
      <c r="U11" s="22">
        <v>73690</v>
      </c>
      <c r="V11" s="22">
        <v>75267</v>
      </c>
      <c r="W11" s="22">
        <v>76514</v>
      </c>
      <c r="X11" s="22">
        <v>76916</v>
      </c>
      <c r="Y11" s="22">
        <v>77056</v>
      </c>
      <c r="Z11" s="22">
        <v>75807</v>
      </c>
      <c r="AA11" s="22">
        <v>74029</v>
      </c>
      <c r="AB11" s="22">
        <v>71110</v>
      </c>
      <c r="AC11" s="22">
        <v>68096</v>
      </c>
      <c r="AD11" s="22">
        <v>66509</v>
      </c>
      <c r="AE11" s="22">
        <v>65345</v>
      </c>
      <c r="AF11" s="22">
        <v>63499</v>
      </c>
      <c r="AG11" s="22">
        <v>60060</v>
      </c>
      <c r="AH11" s="22">
        <v>54936</v>
      </c>
      <c r="AI11" s="22">
        <v>51239</v>
      </c>
      <c r="AJ11" s="22">
        <v>48969</v>
      </c>
    </row>
    <row r="12" spans="1:36" ht="14.1" customHeight="1">
      <c r="A12" s="19">
        <v>10</v>
      </c>
      <c r="B12" s="20" t="s">
        <v>16</v>
      </c>
      <c r="C12" s="21">
        <v>226953</v>
      </c>
      <c r="D12" s="22">
        <v>226452</v>
      </c>
      <c r="E12" s="22">
        <v>222920</v>
      </c>
      <c r="F12" s="22">
        <v>217033</v>
      </c>
      <c r="G12" s="22">
        <v>209326</v>
      </c>
      <c r="H12" s="22">
        <v>199031</v>
      </c>
      <c r="I12" s="22">
        <v>186463</v>
      </c>
      <c r="J12" s="22">
        <v>173081</v>
      </c>
      <c r="K12" s="22">
        <v>157313</v>
      </c>
      <c r="L12" s="22">
        <v>139173</v>
      </c>
      <c r="M12" s="22">
        <v>118948</v>
      </c>
      <c r="N12" s="22">
        <v>96807</v>
      </c>
      <c r="O12" s="22">
        <v>81412</v>
      </c>
      <c r="P12" s="22">
        <v>70146</v>
      </c>
      <c r="Q12" s="22">
        <v>61153</v>
      </c>
      <c r="R12" s="22">
        <v>54917</v>
      </c>
      <c r="S12" s="22">
        <v>49749</v>
      </c>
      <c r="T12" s="22">
        <v>45400</v>
      </c>
      <c r="U12" s="22">
        <v>41216</v>
      </c>
      <c r="V12" s="22">
        <v>35824</v>
      </c>
      <c r="W12" s="22">
        <v>31053</v>
      </c>
      <c r="X12" s="22">
        <v>27179</v>
      </c>
      <c r="Y12" s="22">
        <v>24161</v>
      </c>
      <c r="Z12" s="22">
        <v>21366</v>
      </c>
      <c r="AA12" s="22">
        <v>18591</v>
      </c>
      <c r="AB12" s="22">
        <v>16397</v>
      </c>
      <c r="AC12" s="22">
        <v>14515</v>
      </c>
      <c r="AD12" s="22">
        <v>11834</v>
      </c>
      <c r="AE12" s="22">
        <v>9613</v>
      </c>
      <c r="AF12" s="22">
        <v>8050</v>
      </c>
      <c r="AG12" s="22">
        <v>6475</v>
      </c>
      <c r="AH12" s="22">
        <v>5052</v>
      </c>
      <c r="AI12" s="22">
        <v>4142</v>
      </c>
      <c r="AJ12" s="22">
        <v>3261</v>
      </c>
    </row>
    <row r="13" spans="1:36">
      <c r="A13" s="19" t="s">
        <v>70</v>
      </c>
      <c r="B13" s="20" t="s">
        <v>73</v>
      </c>
      <c r="C13" s="21">
        <v>41462</v>
      </c>
      <c r="D13" s="22">
        <v>51361</v>
      </c>
      <c r="E13" s="22">
        <v>59204</v>
      </c>
      <c r="F13" s="22">
        <v>64368</v>
      </c>
      <c r="G13" s="22">
        <v>70385</v>
      </c>
      <c r="H13" s="22">
        <v>73899</v>
      </c>
      <c r="I13" s="22">
        <v>81133</v>
      </c>
      <c r="J13" s="22">
        <v>89402</v>
      </c>
      <c r="K13" s="22">
        <v>95189</v>
      </c>
      <c r="L13" s="22">
        <v>101581</v>
      </c>
      <c r="M13" s="22">
        <v>105828</v>
      </c>
      <c r="N13" s="22">
        <v>113933</v>
      </c>
      <c r="O13" s="22">
        <v>123193</v>
      </c>
      <c r="P13" s="22">
        <v>130712</v>
      </c>
      <c r="Q13" s="22">
        <v>133306</v>
      </c>
      <c r="R13" s="22">
        <v>140533</v>
      </c>
      <c r="S13" s="22">
        <v>149681</v>
      </c>
      <c r="T13" s="22">
        <v>155911</v>
      </c>
      <c r="U13" s="22">
        <v>166401</v>
      </c>
      <c r="V13" s="22">
        <v>174608</v>
      </c>
      <c r="W13" s="22">
        <v>186352</v>
      </c>
      <c r="X13" s="22">
        <v>180200</v>
      </c>
      <c r="Y13" s="22">
        <v>176839</v>
      </c>
      <c r="Z13" s="22">
        <v>177629</v>
      </c>
      <c r="AA13" s="22">
        <v>174843</v>
      </c>
      <c r="AB13" s="22">
        <v>170602</v>
      </c>
      <c r="AC13" s="22">
        <v>163186</v>
      </c>
      <c r="AD13" s="22">
        <v>156099</v>
      </c>
      <c r="AE13" s="22">
        <v>150370</v>
      </c>
      <c r="AF13" s="22">
        <v>142354</v>
      </c>
      <c r="AG13" s="22">
        <v>132650</v>
      </c>
      <c r="AH13" s="22">
        <v>119149</v>
      </c>
      <c r="AI13" s="22">
        <v>110291</v>
      </c>
      <c r="AJ13" s="22">
        <v>106107</v>
      </c>
    </row>
    <row r="14" spans="1:36" ht="13.5" customHeight="1">
      <c r="A14" s="19" t="s">
        <v>69</v>
      </c>
      <c r="B14" s="20" t="s">
        <v>222</v>
      </c>
      <c r="C14" s="21">
        <v>0</v>
      </c>
      <c r="D14" s="22">
        <v>0</v>
      </c>
      <c r="E14" s="22">
        <v>0</v>
      </c>
      <c r="F14" s="22">
        <v>0</v>
      </c>
      <c r="G14" s="22">
        <v>0</v>
      </c>
      <c r="H14" s="22">
        <v>0</v>
      </c>
      <c r="I14" s="22">
        <v>0</v>
      </c>
      <c r="J14" s="22">
        <v>0</v>
      </c>
      <c r="K14" s="22">
        <v>2132</v>
      </c>
      <c r="L14" s="22">
        <v>5547</v>
      </c>
      <c r="M14" s="22">
        <v>13582</v>
      </c>
      <c r="N14" s="22">
        <v>31533</v>
      </c>
      <c r="O14" s="22">
        <v>53782</v>
      </c>
      <c r="P14" s="22">
        <v>79362</v>
      </c>
      <c r="Q14" s="22">
        <v>112895</v>
      </c>
      <c r="R14" s="22">
        <v>177748</v>
      </c>
      <c r="S14" s="22">
        <v>269472</v>
      </c>
      <c r="T14" s="22">
        <v>311851</v>
      </c>
      <c r="U14" s="22">
        <v>361691</v>
      </c>
      <c r="V14" s="22">
        <v>405544</v>
      </c>
      <c r="W14" s="22">
        <v>447264</v>
      </c>
      <c r="X14" s="22">
        <v>470391</v>
      </c>
      <c r="Y14" s="22">
        <v>504163</v>
      </c>
      <c r="Z14" s="22">
        <v>538901</v>
      </c>
      <c r="AA14" s="22">
        <v>569286</v>
      </c>
      <c r="AB14" s="22">
        <v>591130</v>
      </c>
      <c r="AC14" s="22">
        <v>610534</v>
      </c>
      <c r="AD14" s="22">
        <v>630765</v>
      </c>
      <c r="AE14" s="22">
        <v>655750</v>
      </c>
      <c r="AF14" s="22">
        <v>678276</v>
      </c>
      <c r="AG14" s="22">
        <v>678683</v>
      </c>
      <c r="AH14" s="22">
        <v>681490</v>
      </c>
      <c r="AI14" s="22">
        <v>754083</v>
      </c>
      <c r="AJ14" s="22">
        <v>769925</v>
      </c>
    </row>
    <row r="15" spans="1:36" ht="25.15" customHeight="1">
      <c r="A15" s="19" t="s">
        <v>85</v>
      </c>
      <c r="B15" s="20" t="s">
        <v>74</v>
      </c>
      <c r="C15" s="21">
        <v>95208</v>
      </c>
      <c r="D15" s="22">
        <v>108390</v>
      </c>
      <c r="E15" s="22">
        <v>121156</v>
      </c>
      <c r="F15" s="22">
        <v>136491</v>
      </c>
      <c r="G15" s="22">
        <v>154152</v>
      </c>
      <c r="H15" s="22">
        <v>176196</v>
      </c>
      <c r="I15" s="22">
        <v>194794</v>
      </c>
      <c r="J15" s="22">
        <v>211879</v>
      </c>
      <c r="K15" s="22">
        <v>230638</v>
      </c>
      <c r="L15" s="22">
        <v>247331</v>
      </c>
      <c r="M15" s="22">
        <v>264913</v>
      </c>
      <c r="N15" s="22">
        <v>296594</v>
      </c>
      <c r="O15" s="22">
        <v>323321</v>
      </c>
      <c r="P15" s="22">
        <v>344304</v>
      </c>
      <c r="Q15" s="22">
        <v>369131</v>
      </c>
      <c r="R15" s="22">
        <v>399771</v>
      </c>
      <c r="S15" s="22">
        <v>450413</v>
      </c>
      <c r="T15" s="22">
        <v>486508</v>
      </c>
      <c r="U15" s="22">
        <v>518548</v>
      </c>
      <c r="V15" s="22">
        <v>544741</v>
      </c>
      <c r="W15" s="22">
        <v>579197</v>
      </c>
      <c r="X15" s="22">
        <v>609817</v>
      </c>
      <c r="Y15" s="22">
        <v>650660</v>
      </c>
      <c r="Z15" s="22">
        <v>688675</v>
      </c>
      <c r="AA15" s="22">
        <v>723867</v>
      </c>
      <c r="AB15" s="22">
        <v>761013</v>
      </c>
      <c r="AC15" s="22">
        <v>793604</v>
      </c>
      <c r="AD15" s="22">
        <v>823456</v>
      </c>
      <c r="AE15" s="22">
        <v>850637</v>
      </c>
      <c r="AF15" s="22">
        <v>869049</v>
      </c>
      <c r="AG15" s="22">
        <v>892165</v>
      </c>
      <c r="AH15" s="22">
        <v>918702</v>
      </c>
      <c r="AI15" s="22">
        <v>935556</v>
      </c>
      <c r="AJ15" s="22">
        <v>950520</v>
      </c>
    </row>
    <row r="16" spans="1:36" ht="13.5" customHeight="1">
      <c r="A16" s="19" t="s">
        <v>86</v>
      </c>
      <c r="B16" s="20" t="s">
        <v>224</v>
      </c>
      <c r="C16" s="21">
        <v>0</v>
      </c>
      <c r="D16" s="22">
        <v>0</v>
      </c>
      <c r="E16" s="22">
        <v>0</v>
      </c>
      <c r="F16" s="22">
        <v>0</v>
      </c>
      <c r="G16" s="22">
        <v>0</v>
      </c>
      <c r="H16" s="22">
        <v>0</v>
      </c>
      <c r="I16" s="22">
        <v>0</v>
      </c>
      <c r="J16" s="22">
        <v>0</v>
      </c>
      <c r="K16" s="22">
        <v>0</v>
      </c>
      <c r="L16" s="22">
        <v>0</v>
      </c>
      <c r="M16" s="22">
        <v>843</v>
      </c>
      <c r="N16" s="22">
        <v>3229</v>
      </c>
      <c r="O16" s="22">
        <v>4485</v>
      </c>
      <c r="P16" s="22">
        <v>6367</v>
      </c>
      <c r="Q16" s="22">
        <v>11345</v>
      </c>
      <c r="R16" s="22">
        <v>25837</v>
      </c>
      <c r="S16" s="22">
        <v>46198</v>
      </c>
      <c r="T16" s="22">
        <v>72269</v>
      </c>
      <c r="U16" s="22">
        <v>90691</v>
      </c>
      <c r="V16" s="22">
        <v>111862</v>
      </c>
      <c r="W16" s="22">
        <v>133436</v>
      </c>
      <c r="X16" s="22">
        <v>158589</v>
      </c>
      <c r="Y16" s="22">
        <v>181944</v>
      </c>
      <c r="Z16" s="22">
        <v>206823</v>
      </c>
      <c r="AA16" s="22">
        <v>243807</v>
      </c>
      <c r="AB16" s="22">
        <v>285021</v>
      </c>
      <c r="AC16" s="22">
        <v>322563</v>
      </c>
      <c r="AD16" s="22">
        <v>367886</v>
      </c>
      <c r="AE16" s="22">
        <v>406290</v>
      </c>
      <c r="AF16" s="22">
        <v>438827</v>
      </c>
      <c r="AG16" s="22">
        <v>477603</v>
      </c>
      <c r="AH16" s="22">
        <v>528166</v>
      </c>
      <c r="AI16" s="22">
        <v>575523</v>
      </c>
      <c r="AJ16" s="22">
        <v>611195</v>
      </c>
    </row>
    <row r="17" spans="1:36" ht="25.15" customHeight="1">
      <c r="A17" s="19">
        <v>13</v>
      </c>
      <c r="B17" s="20" t="s">
        <v>75</v>
      </c>
      <c r="C17" s="21">
        <v>173343</v>
      </c>
      <c r="D17" s="22">
        <v>190788</v>
      </c>
      <c r="E17" s="22">
        <v>201258</v>
      </c>
      <c r="F17" s="22">
        <v>211090</v>
      </c>
      <c r="G17" s="22">
        <v>219140</v>
      </c>
      <c r="H17" s="22">
        <v>227765</v>
      </c>
      <c r="I17" s="22">
        <v>238176</v>
      </c>
      <c r="J17" s="22">
        <v>242197</v>
      </c>
      <c r="K17" s="22">
        <v>243849</v>
      </c>
      <c r="L17" s="22">
        <v>246717</v>
      </c>
      <c r="M17" s="22">
        <v>248569</v>
      </c>
      <c r="N17" s="22">
        <v>253370</v>
      </c>
      <c r="O17" s="22">
        <v>255565</v>
      </c>
      <c r="P17" s="22">
        <v>257844</v>
      </c>
      <c r="Q17" s="22">
        <v>257545</v>
      </c>
      <c r="R17" s="22">
        <v>261169</v>
      </c>
      <c r="S17" s="22">
        <v>265321</v>
      </c>
      <c r="T17" s="22">
        <v>282467</v>
      </c>
      <c r="U17" s="22">
        <v>285694</v>
      </c>
      <c r="V17" s="22">
        <v>288913</v>
      </c>
      <c r="W17" s="22">
        <v>290586</v>
      </c>
      <c r="X17" s="22">
        <v>292068</v>
      </c>
      <c r="Y17" s="22">
        <v>294210</v>
      </c>
      <c r="Z17" s="22">
        <v>296831</v>
      </c>
      <c r="AA17" s="22">
        <v>303468</v>
      </c>
      <c r="AB17" s="22">
        <v>307605</v>
      </c>
      <c r="AC17" s="22">
        <v>309670</v>
      </c>
      <c r="AD17" s="22">
        <v>318594</v>
      </c>
      <c r="AE17" s="22">
        <v>320728</v>
      </c>
      <c r="AF17" s="22">
        <v>320945</v>
      </c>
      <c r="AG17" s="22">
        <v>323826</v>
      </c>
      <c r="AH17" s="22">
        <v>323678</v>
      </c>
      <c r="AI17" s="22">
        <v>324838</v>
      </c>
      <c r="AJ17" s="22">
        <v>325905</v>
      </c>
    </row>
    <row r="18" spans="1:36" ht="25.15" customHeight="1">
      <c r="A18" s="19" t="s">
        <v>87</v>
      </c>
      <c r="B18" s="20" t="s">
        <v>17</v>
      </c>
      <c r="C18" s="21">
        <v>49096</v>
      </c>
      <c r="D18" s="22">
        <v>58547</v>
      </c>
      <c r="E18" s="22">
        <v>71721</v>
      </c>
      <c r="F18" s="22">
        <v>79514</v>
      </c>
      <c r="G18" s="22">
        <v>93181</v>
      </c>
      <c r="H18" s="22">
        <v>107623</v>
      </c>
      <c r="I18" s="22">
        <v>120073</v>
      </c>
      <c r="J18" s="22">
        <v>134433</v>
      </c>
      <c r="K18" s="22">
        <v>144654</v>
      </c>
      <c r="L18" s="22">
        <v>157226</v>
      </c>
      <c r="M18" s="22">
        <v>164778</v>
      </c>
      <c r="N18" s="22">
        <v>170979</v>
      </c>
      <c r="O18" s="22">
        <v>182199</v>
      </c>
      <c r="P18" s="22">
        <v>189850</v>
      </c>
      <c r="Q18" s="22">
        <v>201714</v>
      </c>
      <c r="R18" s="22">
        <v>214485</v>
      </c>
      <c r="S18" s="22">
        <v>235416</v>
      </c>
      <c r="T18" s="22">
        <v>258939</v>
      </c>
      <c r="U18" s="22">
        <v>281583</v>
      </c>
      <c r="V18" s="22">
        <v>304477</v>
      </c>
      <c r="W18" s="22">
        <v>319333</v>
      </c>
      <c r="X18" s="22">
        <v>345081</v>
      </c>
      <c r="Y18" s="22">
        <v>365428</v>
      </c>
      <c r="Z18" s="22">
        <v>380250</v>
      </c>
      <c r="AA18" s="22">
        <v>395244</v>
      </c>
      <c r="AB18" s="22">
        <v>413417</v>
      </c>
      <c r="AC18" s="22">
        <v>432160</v>
      </c>
      <c r="AD18" s="22">
        <v>446298</v>
      </c>
      <c r="AE18" s="22">
        <v>458304</v>
      </c>
      <c r="AF18" s="22">
        <v>469984</v>
      </c>
      <c r="AG18" s="22">
        <v>481817</v>
      </c>
      <c r="AH18" s="22">
        <v>489555</v>
      </c>
      <c r="AI18" s="22">
        <v>500696</v>
      </c>
      <c r="AJ18" s="22">
        <v>508416</v>
      </c>
    </row>
    <row r="19" spans="1:36" ht="13.5" customHeight="1">
      <c r="A19" s="19" t="s">
        <v>88</v>
      </c>
      <c r="B19" s="20" t="s">
        <v>225</v>
      </c>
      <c r="C19" s="21">
        <v>0</v>
      </c>
      <c r="D19" s="22">
        <v>0</v>
      </c>
      <c r="E19" s="22">
        <v>0</v>
      </c>
      <c r="F19" s="22">
        <v>0</v>
      </c>
      <c r="G19" s="22">
        <v>0</v>
      </c>
      <c r="H19" s="22">
        <v>0</v>
      </c>
      <c r="I19" s="22">
        <v>0</v>
      </c>
      <c r="J19" s="22">
        <v>0</v>
      </c>
      <c r="K19" s="22">
        <v>0</v>
      </c>
      <c r="L19" s="22">
        <v>0</v>
      </c>
      <c r="M19" s="22">
        <v>0</v>
      </c>
      <c r="N19" s="22">
        <v>0</v>
      </c>
      <c r="O19" s="22">
        <v>0</v>
      </c>
      <c r="P19" s="22">
        <v>1372</v>
      </c>
      <c r="Q19" s="22">
        <v>1372</v>
      </c>
      <c r="R19" s="22">
        <v>4289</v>
      </c>
      <c r="S19" s="22">
        <v>10424</v>
      </c>
      <c r="T19" s="22">
        <v>17031</v>
      </c>
      <c r="U19" s="22">
        <v>27921</v>
      </c>
      <c r="V19" s="22">
        <v>38137</v>
      </c>
      <c r="W19" s="22">
        <v>43503</v>
      </c>
      <c r="X19" s="22">
        <v>52949</v>
      </c>
      <c r="Y19" s="22">
        <v>60301</v>
      </c>
      <c r="Z19" s="22">
        <v>60838</v>
      </c>
      <c r="AA19" s="22">
        <v>68172</v>
      </c>
      <c r="AB19" s="22">
        <v>72823</v>
      </c>
      <c r="AC19" s="22">
        <v>82952</v>
      </c>
      <c r="AD19" s="22">
        <v>89786</v>
      </c>
      <c r="AE19" s="22">
        <v>95521</v>
      </c>
      <c r="AF19" s="22">
        <v>97131</v>
      </c>
      <c r="AG19" s="22">
        <v>99906</v>
      </c>
      <c r="AH19" s="22">
        <v>110808</v>
      </c>
      <c r="AI19" s="22">
        <v>114228</v>
      </c>
      <c r="AJ19" s="22">
        <v>117557</v>
      </c>
    </row>
    <row r="20" spans="1:36" ht="25.15" customHeight="1">
      <c r="A20" s="19">
        <v>15</v>
      </c>
      <c r="B20" s="20" t="s">
        <v>18</v>
      </c>
      <c r="C20" s="21">
        <v>79607</v>
      </c>
      <c r="D20" s="22">
        <v>87782</v>
      </c>
      <c r="E20" s="22">
        <v>96477</v>
      </c>
      <c r="F20" s="22">
        <v>101247</v>
      </c>
      <c r="G20" s="22">
        <v>105011</v>
      </c>
      <c r="H20" s="22">
        <v>110030</v>
      </c>
      <c r="I20" s="22">
        <v>111485</v>
      </c>
      <c r="J20" s="22">
        <v>115606</v>
      </c>
      <c r="K20" s="22">
        <v>114647</v>
      </c>
      <c r="L20" s="22">
        <v>117927</v>
      </c>
      <c r="M20" s="22">
        <v>120448</v>
      </c>
      <c r="N20" s="22">
        <v>121479</v>
      </c>
      <c r="O20" s="22">
        <v>122222</v>
      </c>
      <c r="P20" s="22">
        <v>123182</v>
      </c>
      <c r="Q20" s="22">
        <v>121586</v>
      </c>
      <c r="R20" s="22">
        <v>122029</v>
      </c>
      <c r="S20" s="22">
        <v>122874</v>
      </c>
      <c r="T20" s="22">
        <v>124667</v>
      </c>
      <c r="U20" s="22">
        <v>127359</v>
      </c>
      <c r="V20" s="22">
        <v>128263</v>
      </c>
      <c r="W20" s="22">
        <v>129545</v>
      </c>
      <c r="X20" s="22">
        <v>133161</v>
      </c>
      <c r="Y20" s="22">
        <v>132483</v>
      </c>
      <c r="Z20" s="22">
        <v>134191</v>
      </c>
      <c r="AA20" s="22">
        <v>135866</v>
      </c>
      <c r="AB20" s="22">
        <v>133334</v>
      </c>
      <c r="AC20" s="22">
        <v>133481</v>
      </c>
      <c r="AD20" s="22">
        <v>135298</v>
      </c>
      <c r="AE20" s="22">
        <v>139995</v>
      </c>
      <c r="AF20" s="22">
        <v>135261</v>
      </c>
      <c r="AG20" s="22">
        <v>136040</v>
      </c>
      <c r="AH20" s="22">
        <v>134919</v>
      </c>
      <c r="AI20" s="22">
        <v>133492</v>
      </c>
      <c r="AJ20" s="22">
        <v>133590</v>
      </c>
    </row>
    <row r="21" spans="1:36" ht="25.15" customHeight="1">
      <c r="A21" s="19" t="s">
        <v>89</v>
      </c>
      <c r="B21" s="20" t="s">
        <v>19</v>
      </c>
      <c r="C21" s="21">
        <v>64049</v>
      </c>
      <c r="D21" s="22">
        <v>86094</v>
      </c>
      <c r="E21" s="22">
        <v>105882</v>
      </c>
      <c r="F21" s="22">
        <v>117614</v>
      </c>
      <c r="G21" s="22">
        <v>149620</v>
      </c>
      <c r="H21" s="22">
        <v>229390</v>
      </c>
      <c r="I21" s="22">
        <v>275520</v>
      </c>
      <c r="J21" s="22">
        <v>315200</v>
      </c>
      <c r="K21" s="22">
        <v>342577</v>
      </c>
      <c r="L21" s="22">
        <v>374160</v>
      </c>
      <c r="M21" s="22">
        <v>404992</v>
      </c>
      <c r="N21" s="22">
        <v>421951</v>
      </c>
      <c r="O21" s="22">
        <v>450327</v>
      </c>
      <c r="P21" s="22">
        <v>480906</v>
      </c>
      <c r="Q21" s="22">
        <v>506476</v>
      </c>
      <c r="R21" s="22">
        <v>522698</v>
      </c>
      <c r="S21" s="22">
        <v>594792</v>
      </c>
      <c r="T21" s="22">
        <v>678466</v>
      </c>
      <c r="U21" s="22">
        <v>788221</v>
      </c>
      <c r="V21" s="22">
        <v>889436</v>
      </c>
      <c r="W21" s="22">
        <v>967801</v>
      </c>
      <c r="X21" s="22">
        <v>1099427</v>
      </c>
      <c r="Y21" s="22">
        <v>1203448</v>
      </c>
      <c r="Z21" s="22">
        <v>1317759</v>
      </c>
      <c r="AA21" s="22">
        <v>1428793</v>
      </c>
      <c r="AB21" s="22">
        <v>1518204</v>
      </c>
      <c r="AC21" s="22">
        <v>1613011</v>
      </c>
      <c r="AD21" s="22">
        <v>1716483</v>
      </c>
      <c r="AE21" s="22">
        <v>1771920</v>
      </c>
      <c r="AF21" s="22">
        <v>1850712</v>
      </c>
      <c r="AG21" s="22">
        <v>2009585</v>
      </c>
      <c r="AH21" s="22">
        <v>2059925</v>
      </c>
      <c r="AI21" s="22">
        <v>2095292</v>
      </c>
      <c r="AJ21" s="22">
        <v>2158889</v>
      </c>
    </row>
    <row r="22" spans="1:36" ht="13.5" customHeight="1">
      <c r="A22" s="19" t="s">
        <v>90</v>
      </c>
      <c r="B22" s="20" t="s">
        <v>226</v>
      </c>
      <c r="C22" s="21">
        <v>0</v>
      </c>
      <c r="D22" s="22">
        <v>0</v>
      </c>
      <c r="E22" s="22">
        <v>0</v>
      </c>
      <c r="F22" s="22">
        <v>0</v>
      </c>
      <c r="G22" s="22">
        <v>0</v>
      </c>
      <c r="H22" s="22">
        <v>0</v>
      </c>
      <c r="I22" s="22">
        <v>0</v>
      </c>
      <c r="J22" s="22">
        <v>0</v>
      </c>
      <c r="K22" s="22">
        <v>0</v>
      </c>
      <c r="L22" s="22">
        <v>0</v>
      </c>
      <c r="M22" s="22">
        <v>0</v>
      </c>
      <c r="N22" s="22">
        <v>0</v>
      </c>
      <c r="O22" s="22">
        <v>0</v>
      </c>
      <c r="P22" s="22">
        <v>0</v>
      </c>
      <c r="Q22" s="22">
        <v>2146</v>
      </c>
      <c r="R22" s="22">
        <v>2146</v>
      </c>
      <c r="S22" s="22">
        <v>10393</v>
      </c>
      <c r="T22" s="22">
        <v>19190</v>
      </c>
      <c r="U22" s="22">
        <v>36475</v>
      </c>
      <c r="V22" s="22">
        <v>40154</v>
      </c>
      <c r="W22" s="22">
        <v>41402</v>
      </c>
      <c r="X22" s="22">
        <v>60834</v>
      </c>
      <c r="Y22" s="22">
        <v>63376</v>
      </c>
      <c r="Z22" s="22">
        <v>67115</v>
      </c>
      <c r="AA22" s="22">
        <v>80201</v>
      </c>
      <c r="AB22" s="22">
        <v>82669</v>
      </c>
      <c r="AC22" s="22">
        <v>89509</v>
      </c>
      <c r="AD22" s="22">
        <v>91474</v>
      </c>
      <c r="AE22" s="22">
        <v>93680</v>
      </c>
      <c r="AF22" s="22">
        <v>98448</v>
      </c>
      <c r="AG22" s="22">
        <v>105965</v>
      </c>
      <c r="AH22" s="22">
        <v>109704</v>
      </c>
      <c r="AI22" s="22">
        <v>116304</v>
      </c>
      <c r="AJ22" s="22">
        <v>120643</v>
      </c>
    </row>
    <row r="23" spans="1:36" ht="25.15" customHeight="1">
      <c r="A23" s="19">
        <v>17</v>
      </c>
      <c r="B23" s="20" t="s">
        <v>20</v>
      </c>
      <c r="C23" s="21">
        <v>258488</v>
      </c>
      <c r="D23" s="22">
        <v>287119</v>
      </c>
      <c r="E23" s="22">
        <v>307951</v>
      </c>
      <c r="F23" s="22">
        <v>332584</v>
      </c>
      <c r="G23" s="22">
        <v>382231</v>
      </c>
      <c r="H23" s="22">
        <v>402069</v>
      </c>
      <c r="I23" s="22">
        <v>418783</v>
      </c>
      <c r="J23" s="22">
        <v>434411</v>
      </c>
      <c r="K23" s="22">
        <v>438549</v>
      </c>
      <c r="L23" s="22">
        <v>454707</v>
      </c>
      <c r="M23" s="22">
        <v>484652</v>
      </c>
      <c r="N23" s="22">
        <v>518105</v>
      </c>
      <c r="O23" s="22">
        <v>538320</v>
      </c>
      <c r="P23" s="22">
        <v>531118</v>
      </c>
      <c r="Q23" s="22">
        <v>534531</v>
      </c>
      <c r="R23" s="22">
        <v>536635</v>
      </c>
      <c r="S23" s="22">
        <v>542795</v>
      </c>
      <c r="T23" s="22">
        <v>557808</v>
      </c>
      <c r="U23" s="22">
        <v>549037</v>
      </c>
      <c r="V23" s="22">
        <v>551418</v>
      </c>
      <c r="W23" s="22">
        <v>572921</v>
      </c>
      <c r="X23" s="22">
        <v>574227</v>
      </c>
      <c r="Y23" s="22">
        <v>571182</v>
      </c>
      <c r="Z23" s="22">
        <v>571720</v>
      </c>
      <c r="AA23" s="22">
        <v>578769</v>
      </c>
      <c r="AB23" s="22">
        <v>577117</v>
      </c>
      <c r="AC23" s="22">
        <v>565564</v>
      </c>
      <c r="AD23" s="22">
        <v>557834</v>
      </c>
      <c r="AE23" s="22">
        <v>549350</v>
      </c>
      <c r="AF23" s="22">
        <v>570248</v>
      </c>
      <c r="AG23" s="22">
        <v>577654</v>
      </c>
      <c r="AH23" s="22">
        <v>575733</v>
      </c>
      <c r="AI23" s="22">
        <v>573708</v>
      </c>
      <c r="AJ23" s="22">
        <v>584327</v>
      </c>
    </row>
    <row r="24" spans="1:36" ht="14.1" customHeight="1">
      <c r="A24" s="19">
        <v>18</v>
      </c>
      <c r="B24" s="20" t="s">
        <v>21</v>
      </c>
      <c r="C24" s="21">
        <v>0</v>
      </c>
      <c r="D24" s="22">
        <v>0</v>
      </c>
      <c r="E24" s="22">
        <v>0</v>
      </c>
      <c r="F24" s="22">
        <v>0</v>
      </c>
      <c r="G24" s="22">
        <v>0</v>
      </c>
      <c r="H24" s="22">
        <v>767</v>
      </c>
      <c r="I24" s="22">
        <v>4802</v>
      </c>
      <c r="J24" s="22">
        <v>20240</v>
      </c>
      <c r="K24" s="22">
        <v>37560</v>
      </c>
      <c r="L24" s="22">
        <v>41730</v>
      </c>
      <c r="M24" s="22">
        <v>44584</v>
      </c>
      <c r="N24" s="22">
        <v>37432</v>
      </c>
      <c r="O24" s="22">
        <v>29298</v>
      </c>
      <c r="P24" s="22">
        <v>20587</v>
      </c>
      <c r="Q24" s="22">
        <v>21642</v>
      </c>
      <c r="R24" s="22">
        <v>23303</v>
      </c>
      <c r="S24" s="22">
        <v>50320</v>
      </c>
      <c r="T24" s="22">
        <v>138850</v>
      </c>
      <c r="U24" s="22">
        <v>246190</v>
      </c>
      <c r="V24" s="22">
        <v>357687</v>
      </c>
      <c r="W24" s="22">
        <v>446928</v>
      </c>
      <c r="X24" s="22">
        <v>503605</v>
      </c>
      <c r="Y24" s="22">
        <v>626008</v>
      </c>
      <c r="Z24" s="22">
        <v>706227</v>
      </c>
      <c r="AA24" s="22">
        <v>683876</v>
      </c>
      <c r="AB24" s="22">
        <v>682182</v>
      </c>
      <c r="AC24" s="22">
        <v>705597</v>
      </c>
      <c r="AD24" s="22">
        <v>843332</v>
      </c>
      <c r="AE24" s="22">
        <v>819687</v>
      </c>
      <c r="AF24" s="22">
        <v>1091363</v>
      </c>
      <c r="AG24" s="22">
        <v>1213254</v>
      </c>
      <c r="AH24" s="22">
        <v>1299318</v>
      </c>
      <c r="AI24" s="22">
        <v>1335243</v>
      </c>
      <c r="AJ24" s="22">
        <v>1337007</v>
      </c>
    </row>
    <row r="25" spans="1:36" ht="14.1" customHeight="1">
      <c r="A25" s="19">
        <v>19</v>
      </c>
      <c r="B25" s="20" t="s">
        <v>22</v>
      </c>
      <c r="C25" s="21">
        <v>186682</v>
      </c>
      <c r="D25" s="22">
        <v>184951</v>
      </c>
      <c r="E25" s="22">
        <v>221467</v>
      </c>
      <c r="F25" s="22">
        <v>246126</v>
      </c>
      <c r="G25" s="22">
        <v>294354</v>
      </c>
      <c r="H25" s="22">
        <v>351403</v>
      </c>
      <c r="I25" s="22">
        <v>502698</v>
      </c>
      <c r="J25" s="22">
        <v>360457</v>
      </c>
      <c r="K25" s="22">
        <v>325871</v>
      </c>
      <c r="L25" s="22">
        <v>299333</v>
      </c>
      <c r="M25" s="22">
        <v>417731</v>
      </c>
      <c r="N25" s="22">
        <v>432608</v>
      </c>
      <c r="O25" s="22">
        <v>471582</v>
      </c>
      <c r="P25" s="22">
        <v>506109</v>
      </c>
      <c r="Q25" s="22">
        <v>523358</v>
      </c>
      <c r="R25" s="22">
        <v>540444</v>
      </c>
      <c r="S25" s="22">
        <v>590303</v>
      </c>
      <c r="T25" s="22">
        <v>708612</v>
      </c>
      <c r="U25" s="22">
        <v>730250</v>
      </c>
      <c r="V25" s="22">
        <v>812854</v>
      </c>
      <c r="W25" s="22">
        <v>946087</v>
      </c>
      <c r="X25" s="22">
        <v>1002537</v>
      </c>
      <c r="Y25" s="22">
        <v>1052257</v>
      </c>
      <c r="Z25" s="22">
        <v>1161058</v>
      </c>
      <c r="AA25" s="22">
        <v>1173199</v>
      </c>
      <c r="AB25" s="22">
        <v>1195187</v>
      </c>
      <c r="AC25" s="22">
        <v>1373318</v>
      </c>
      <c r="AD25" s="22">
        <v>1494095</v>
      </c>
      <c r="AE25" s="22">
        <v>1410852</v>
      </c>
      <c r="AF25" s="22">
        <v>1390026</v>
      </c>
      <c r="AG25" s="22">
        <v>1453476</v>
      </c>
      <c r="AH25" s="22">
        <v>1764506</v>
      </c>
      <c r="AI25" s="22">
        <v>1661880</v>
      </c>
      <c r="AJ25" s="22">
        <v>1706174</v>
      </c>
    </row>
    <row r="26" spans="1:36" ht="14.1" customHeight="1">
      <c r="A26" s="23">
        <v>20</v>
      </c>
      <c r="B26" s="24" t="s">
        <v>227</v>
      </c>
      <c r="C26" s="25">
        <v>196322</v>
      </c>
      <c r="D26" s="26">
        <v>211683</v>
      </c>
      <c r="E26" s="26">
        <v>224798</v>
      </c>
      <c r="F26" s="26">
        <v>227599</v>
      </c>
      <c r="G26" s="26">
        <v>228237</v>
      </c>
      <c r="H26" s="26">
        <v>243136</v>
      </c>
      <c r="I26" s="26">
        <v>253216</v>
      </c>
      <c r="J26" s="26">
        <v>255945</v>
      </c>
      <c r="K26" s="26">
        <v>255222</v>
      </c>
      <c r="L26" s="26">
        <v>276264</v>
      </c>
      <c r="M26" s="26">
        <v>302860</v>
      </c>
      <c r="N26" s="26">
        <v>312304</v>
      </c>
      <c r="O26" s="26">
        <v>322504</v>
      </c>
      <c r="P26" s="26">
        <v>338233</v>
      </c>
      <c r="Q26" s="26">
        <v>365831</v>
      </c>
      <c r="R26" s="26">
        <v>380617</v>
      </c>
      <c r="S26" s="26">
        <v>413520</v>
      </c>
      <c r="T26" s="26">
        <v>403062</v>
      </c>
      <c r="U26" s="26">
        <v>409070</v>
      </c>
      <c r="V26" s="26">
        <v>433425</v>
      </c>
      <c r="W26" s="26">
        <v>466477</v>
      </c>
      <c r="X26" s="26">
        <v>444053</v>
      </c>
      <c r="Y26" s="26">
        <v>453707</v>
      </c>
      <c r="Z26" s="26">
        <v>493850</v>
      </c>
      <c r="AA26" s="26">
        <v>492946</v>
      </c>
      <c r="AB26" s="26">
        <v>546007</v>
      </c>
      <c r="AC26" s="26">
        <v>542963</v>
      </c>
      <c r="AD26" s="26">
        <v>545492</v>
      </c>
      <c r="AE26" s="26">
        <v>546005</v>
      </c>
      <c r="AF26" s="26">
        <v>569575</v>
      </c>
      <c r="AG26" s="26">
        <v>563769</v>
      </c>
      <c r="AH26" s="26">
        <v>579393</v>
      </c>
      <c r="AI26" s="26">
        <v>547933</v>
      </c>
      <c r="AJ26" s="26">
        <v>557518</v>
      </c>
    </row>
    <row r="27" spans="1:36" ht="3.2" customHeight="1">
      <c r="A27" s="27"/>
      <c r="B27" s="28"/>
      <c r="C27" s="29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ht="15.95" customHeight="1">
      <c r="A28" s="31" t="s">
        <v>23</v>
      </c>
      <c r="B28" s="32" t="s">
        <v>24</v>
      </c>
      <c r="C28" s="33">
        <f t="shared" ref="C28:AG28" si="0">SUM(C2:C8)</f>
        <v>1836636</v>
      </c>
      <c r="D28" s="34">
        <f t="shared" si="0"/>
        <v>1798646</v>
      </c>
      <c r="E28" s="34">
        <f t="shared" si="0"/>
        <v>1751896</v>
      </c>
      <c r="F28" s="34">
        <f t="shared" si="0"/>
        <v>1697331</v>
      </c>
      <c r="G28" s="34">
        <f t="shared" si="0"/>
        <v>1648594</v>
      </c>
      <c r="H28" s="34">
        <f t="shared" si="0"/>
        <v>1579619</v>
      </c>
      <c r="I28" s="34">
        <f t="shared" si="0"/>
        <v>1552663</v>
      </c>
      <c r="J28" s="34">
        <f t="shared" si="0"/>
        <v>1517696</v>
      </c>
      <c r="K28" s="34">
        <f t="shared" si="0"/>
        <v>1473309</v>
      </c>
      <c r="L28" s="34">
        <f t="shared" si="0"/>
        <v>1433199</v>
      </c>
      <c r="M28" s="34">
        <f t="shared" si="0"/>
        <v>1387381</v>
      </c>
      <c r="N28" s="34">
        <f t="shared" si="0"/>
        <v>1347698</v>
      </c>
      <c r="O28" s="34">
        <f t="shared" si="0"/>
        <v>1342946</v>
      </c>
      <c r="P28" s="34">
        <f t="shared" si="0"/>
        <v>1345364</v>
      </c>
      <c r="Q28" s="34">
        <f t="shared" si="0"/>
        <v>1342541</v>
      </c>
      <c r="R28" s="34">
        <f t="shared" si="0"/>
        <v>1346220</v>
      </c>
      <c r="S28" s="34">
        <f t="shared" si="0"/>
        <v>1372249</v>
      </c>
      <c r="T28" s="34">
        <f t="shared" si="0"/>
        <v>1391113</v>
      </c>
      <c r="U28" s="34">
        <f t="shared" si="0"/>
        <v>1416112</v>
      </c>
      <c r="V28" s="34">
        <f t="shared" si="0"/>
        <v>1451911</v>
      </c>
      <c r="W28" s="34">
        <f t="shared" si="0"/>
        <v>1468116</v>
      </c>
      <c r="X28" s="34">
        <f t="shared" si="0"/>
        <v>1465804</v>
      </c>
      <c r="Y28" s="34">
        <f t="shared" si="0"/>
        <v>1479752</v>
      </c>
      <c r="Z28" s="34">
        <f t="shared" si="0"/>
        <v>1496853</v>
      </c>
      <c r="AA28" s="34">
        <f t="shared" si="0"/>
        <v>1503096</v>
      </c>
      <c r="AB28" s="34">
        <f t="shared" si="0"/>
        <v>1505386</v>
      </c>
      <c r="AC28" s="34">
        <f t="shared" si="0"/>
        <v>1494156</v>
      </c>
      <c r="AD28" s="34">
        <f t="shared" si="0"/>
        <v>1476225</v>
      </c>
      <c r="AE28" s="34">
        <f t="shared" si="0"/>
        <v>1459746</v>
      </c>
      <c r="AF28" s="34">
        <f t="shared" si="0"/>
        <v>1438425</v>
      </c>
      <c r="AG28" s="34">
        <f t="shared" si="0"/>
        <v>1422698</v>
      </c>
      <c r="AH28" s="34">
        <f>SUM(AH2:AH8)</f>
        <v>1402800</v>
      </c>
      <c r="AI28" s="34">
        <f>SUM(AI2:AI8)</f>
        <v>1389780</v>
      </c>
      <c r="AJ28" s="34">
        <f>SUM(AJ2:AJ8)</f>
        <v>1373720</v>
      </c>
    </row>
    <row r="29" spans="1:36" ht="15.95" customHeight="1">
      <c r="A29" s="35" t="s">
        <v>25</v>
      </c>
      <c r="B29" s="36" t="s">
        <v>26</v>
      </c>
      <c r="C29" s="21">
        <f>SUM(C9:C14)</f>
        <v>2077649</v>
      </c>
      <c r="D29" s="22">
        <f>SUM(D9:D14)</f>
        <v>2090159</v>
      </c>
      <c r="E29" s="22">
        <f t="shared" ref="E29:AG29" si="1">SUM(E9:E14)</f>
        <v>2080590</v>
      </c>
      <c r="F29" s="22">
        <f t="shared" si="1"/>
        <v>2064664</v>
      </c>
      <c r="G29" s="22">
        <f t="shared" si="1"/>
        <v>2046525</v>
      </c>
      <c r="H29" s="22">
        <f t="shared" si="1"/>
        <v>2005992</v>
      </c>
      <c r="I29" s="22">
        <f t="shared" si="1"/>
        <v>1984035</v>
      </c>
      <c r="J29" s="22">
        <f t="shared" si="1"/>
        <v>1957643</v>
      </c>
      <c r="K29" s="22">
        <f t="shared" si="1"/>
        <v>1920389</v>
      </c>
      <c r="L29" s="22">
        <f t="shared" si="1"/>
        <v>1879507</v>
      </c>
      <c r="M29" s="22">
        <f t="shared" si="1"/>
        <v>1848583</v>
      </c>
      <c r="N29" s="22">
        <f t="shared" si="1"/>
        <v>1840554</v>
      </c>
      <c r="O29" s="22">
        <f t="shared" si="1"/>
        <v>1831265</v>
      </c>
      <c r="P29" s="22">
        <f t="shared" si="1"/>
        <v>1814404</v>
      </c>
      <c r="Q29" s="22">
        <f t="shared" si="1"/>
        <v>1802824</v>
      </c>
      <c r="R29" s="22">
        <f t="shared" si="1"/>
        <v>1825704</v>
      </c>
      <c r="S29" s="22">
        <f t="shared" si="1"/>
        <v>1874182</v>
      </c>
      <c r="T29" s="22">
        <f t="shared" si="1"/>
        <v>1856646</v>
      </c>
      <c r="U29" s="22">
        <f t="shared" si="1"/>
        <v>1871116</v>
      </c>
      <c r="V29" s="22">
        <f t="shared" si="1"/>
        <v>1871032</v>
      </c>
      <c r="W29" s="22">
        <f t="shared" si="1"/>
        <v>1813684</v>
      </c>
      <c r="X29" s="22">
        <f t="shared" si="1"/>
        <v>1709484</v>
      </c>
      <c r="Y29" s="22">
        <f t="shared" si="1"/>
        <v>1650833</v>
      </c>
      <c r="Z29" s="22">
        <f t="shared" si="1"/>
        <v>1601680</v>
      </c>
      <c r="AA29" s="22">
        <f t="shared" si="1"/>
        <v>1537998</v>
      </c>
      <c r="AB29" s="22">
        <f t="shared" si="1"/>
        <v>1527826</v>
      </c>
      <c r="AC29" s="22">
        <f t="shared" si="1"/>
        <v>1508380</v>
      </c>
      <c r="AD29" s="22">
        <f t="shared" si="1"/>
        <v>1494572</v>
      </c>
      <c r="AE29" s="22">
        <f t="shared" si="1"/>
        <v>1492695</v>
      </c>
      <c r="AF29" s="22">
        <f t="shared" si="1"/>
        <v>1491319</v>
      </c>
      <c r="AG29" s="22">
        <f t="shared" si="1"/>
        <v>1452484</v>
      </c>
      <c r="AH29" s="22">
        <f>SUM(AH9:AH14)</f>
        <v>1402311</v>
      </c>
      <c r="AI29" s="22">
        <f>SUM(AI9:AI14)</f>
        <v>1439650</v>
      </c>
      <c r="AJ29" s="22">
        <f>SUM(AJ9:AJ14)</f>
        <v>1436492</v>
      </c>
    </row>
    <row r="30" spans="1:36" ht="15.95" customHeight="1">
      <c r="A30" s="35" t="s">
        <v>27</v>
      </c>
      <c r="B30" s="36" t="s">
        <v>28</v>
      </c>
      <c r="C30" s="21">
        <f t="shared" ref="C30:AG30" si="2">SUM(C15:C24)</f>
        <v>719791</v>
      </c>
      <c r="D30" s="22">
        <f t="shared" si="2"/>
        <v>818720</v>
      </c>
      <c r="E30" s="22">
        <f t="shared" si="2"/>
        <v>904445</v>
      </c>
      <c r="F30" s="22">
        <f t="shared" si="2"/>
        <v>978540</v>
      </c>
      <c r="G30" s="22">
        <f t="shared" si="2"/>
        <v>1103335</v>
      </c>
      <c r="H30" s="22">
        <f t="shared" si="2"/>
        <v>1253840</v>
      </c>
      <c r="I30" s="22">
        <f t="shared" si="2"/>
        <v>1363633</v>
      </c>
      <c r="J30" s="22">
        <f t="shared" si="2"/>
        <v>1473966</v>
      </c>
      <c r="K30" s="22">
        <f t="shared" si="2"/>
        <v>1552474</v>
      </c>
      <c r="L30" s="22">
        <f t="shared" si="2"/>
        <v>1639798</v>
      </c>
      <c r="M30" s="22">
        <f t="shared" si="2"/>
        <v>1733779</v>
      </c>
      <c r="N30" s="22">
        <f t="shared" si="2"/>
        <v>1823139</v>
      </c>
      <c r="O30" s="22">
        <f t="shared" si="2"/>
        <v>1905737</v>
      </c>
      <c r="P30" s="22">
        <f t="shared" si="2"/>
        <v>1955530</v>
      </c>
      <c r="Q30" s="22">
        <f t="shared" si="2"/>
        <v>2027488</v>
      </c>
      <c r="R30" s="22">
        <f t="shared" si="2"/>
        <v>2112362</v>
      </c>
      <c r="S30" s="22">
        <f t="shared" si="2"/>
        <v>2328946</v>
      </c>
      <c r="T30" s="22">
        <f t="shared" si="2"/>
        <v>2636195</v>
      </c>
      <c r="U30" s="22">
        <f t="shared" si="2"/>
        <v>2951719</v>
      </c>
      <c r="V30" s="22">
        <f t="shared" si="2"/>
        <v>3255088</v>
      </c>
      <c r="W30" s="22">
        <f t="shared" si="2"/>
        <v>3524652</v>
      </c>
      <c r="X30" s="22">
        <f t="shared" si="2"/>
        <v>3829758</v>
      </c>
      <c r="Y30" s="22">
        <f t="shared" si="2"/>
        <v>4149040</v>
      </c>
      <c r="Z30" s="22">
        <f t="shared" si="2"/>
        <v>4430429</v>
      </c>
      <c r="AA30" s="22">
        <f t="shared" si="2"/>
        <v>4642063</v>
      </c>
      <c r="AB30" s="22">
        <f t="shared" si="2"/>
        <v>4833385</v>
      </c>
      <c r="AC30" s="22">
        <f t="shared" si="2"/>
        <v>5048111</v>
      </c>
      <c r="AD30" s="22">
        <f t="shared" si="2"/>
        <v>5390441</v>
      </c>
      <c r="AE30" s="22">
        <f t="shared" si="2"/>
        <v>5506112</v>
      </c>
      <c r="AF30" s="22">
        <f t="shared" si="2"/>
        <v>5941968</v>
      </c>
      <c r="AG30" s="22">
        <f t="shared" si="2"/>
        <v>6317815</v>
      </c>
      <c r="AH30" s="22">
        <f>SUM(AH15:AH24)</f>
        <v>6550508</v>
      </c>
      <c r="AI30" s="22">
        <f>SUM(AI15:AI24)</f>
        <v>6704880</v>
      </c>
      <c r="AJ30" s="22">
        <f>SUM(AJ15:AJ24)</f>
        <v>6848049</v>
      </c>
    </row>
    <row r="31" spans="1:36" ht="15.95" customHeight="1">
      <c r="A31" s="37" t="s">
        <v>29</v>
      </c>
      <c r="B31" s="38" t="s">
        <v>30</v>
      </c>
      <c r="C31" s="25">
        <f t="shared" ref="C31:AG31" si="3">SUM(C25:C26)</f>
        <v>383004</v>
      </c>
      <c r="D31" s="26">
        <f t="shared" si="3"/>
        <v>396634</v>
      </c>
      <c r="E31" s="26">
        <f t="shared" si="3"/>
        <v>446265</v>
      </c>
      <c r="F31" s="26">
        <f t="shared" si="3"/>
        <v>473725</v>
      </c>
      <c r="G31" s="26">
        <f t="shared" si="3"/>
        <v>522591</v>
      </c>
      <c r="H31" s="26">
        <f t="shared" si="3"/>
        <v>594539</v>
      </c>
      <c r="I31" s="26">
        <f t="shared" si="3"/>
        <v>755914</v>
      </c>
      <c r="J31" s="26">
        <f t="shared" si="3"/>
        <v>616402</v>
      </c>
      <c r="K31" s="26">
        <f t="shared" si="3"/>
        <v>581093</v>
      </c>
      <c r="L31" s="26">
        <f t="shared" si="3"/>
        <v>575597</v>
      </c>
      <c r="M31" s="26">
        <f t="shared" si="3"/>
        <v>720591</v>
      </c>
      <c r="N31" s="26">
        <f t="shared" si="3"/>
        <v>744912</v>
      </c>
      <c r="O31" s="26">
        <f t="shared" si="3"/>
        <v>794086</v>
      </c>
      <c r="P31" s="26">
        <f t="shared" si="3"/>
        <v>844342</v>
      </c>
      <c r="Q31" s="26">
        <f t="shared" si="3"/>
        <v>889189</v>
      </c>
      <c r="R31" s="26">
        <f t="shared" si="3"/>
        <v>921061</v>
      </c>
      <c r="S31" s="26">
        <f t="shared" si="3"/>
        <v>1003823</v>
      </c>
      <c r="T31" s="26">
        <f t="shared" si="3"/>
        <v>1111674</v>
      </c>
      <c r="U31" s="26">
        <f t="shared" si="3"/>
        <v>1139320</v>
      </c>
      <c r="V31" s="26">
        <f t="shared" si="3"/>
        <v>1246279</v>
      </c>
      <c r="W31" s="26">
        <f t="shared" si="3"/>
        <v>1412564</v>
      </c>
      <c r="X31" s="26">
        <f t="shared" si="3"/>
        <v>1446590</v>
      </c>
      <c r="Y31" s="26">
        <f t="shared" si="3"/>
        <v>1505964</v>
      </c>
      <c r="Z31" s="26">
        <f t="shared" si="3"/>
        <v>1654908</v>
      </c>
      <c r="AA31" s="26">
        <f t="shared" si="3"/>
        <v>1666145</v>
      </c>
      <c r="AB31" s="26">
        <f t="shared" si="3"/>
        <v>1741194</v>
      </c>
      <c r="AC31" s="26">
        <f t="shared" si="3"/>
        <v>1916281</v>
      </c>
      <c r="AD31" s="26">
        <f t="shared" si="3"/>
        <v>2039587</v>
      </c>
      <c r="AE31" s="26">
        <f t="shared" si="3"/>
        <v>1956857</v>
      </c>
      <c r="AF31" s="26">
        <f t="shared" si="3"/>
        <v>1959601</v>
      </c>
      <c r="AG31" s="26">
        <f t="shared" si="3"/>
        <v>2017245</v>
      </c>
      <c r="AH31" s="26">
        <f>SUM(AH25:AH26)</f>
        <v>2343899</v>
      </c>
      <c r="AI31" s="26">
        <f>SUM(AI25:AI26)</f>
        <v>2209813</v>
      </c>
      <c r="AJ31" s="26">
        <f>SUM(AJ25:AJ26)</f>
        <v>2263692</v>
      </c>
    </row>
    <row r="32" spans="1:36" ht="3.2" customHeight="1">
      <c r="A32" s="27"/>
      <c r="B32" s="28"/>
      <c r="C32" s="29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ht="15.95" customHeight="1">
      <c r="A33" s="39" t="s">
        <v>31</v>
      </c>
      <c r="B33" s="40" t="s">
        <v>32</v>
      </c>
      <c r="C33" s="41">
        <f t="shared" ref="C33:AG33" si="4">SUM(C28:C31)</f>
        <v>5017080</v>
      </c>
      <c r="D33" s="41">
        <f t="shared" si="4"/>
        <v>5104159</v>
      </c>
      <c r="E33" s="41">
        <f t="shared" si="4"/>
        <v>5183196</v>
      </c>
      <c r="F33" s="41">
        <f t="shared" si="4"/>
        <v>5214260</v>
      </c>
      <c r="G33" s="41">
        <f t="shared" si="4"/>
        <v>5321045</v>
      </c>
      <c r="H33" s="41">
        <f t="shared" si="4"/>
        <v>5433990</v>
      </c>
      <c r="I33" s="41">
        <f t="shared" si="4"/>
        <v>5656245</v>
      </c>
      <c r="J33" s="41">
        <f t="shared" si="4"/>
        <v>5565707</v>
      </c>
      <c r="K33" s="41">
        <f t="shared" si="4"/>
        <v>5527265</v>
      </c>
      <c r="L33" s="41">
        <f t="shared" si="4"/>
        <v>5528101</v>
      </c>
      <c r="M33" s="41">
        <f t="shared" si="4"/>
        <v>5690334</v>
      </c>
      <c r="N33" s="41">
        <f t="shared" si="4"/>
        <v>5756303</v>
      </c>
      <c r="O33" s="41">
        <f t="shared" si="4"/>
        <v>5874034</v>
      </c>
      <c r="P33" s="41">
        <f t="shared" si="4"/>
        <v>5959640</v>
      </c>
      <c r="Q33" s="41">
        <f t="shared" si="4"/>
        <v>6062042</v>
      </c>
      <c r="R33" s="41">
        <f t="shared" si="4"/>
        <v>6205347</v>
      </c>
      <c r="S33" s="41">
        <f t="shared" si="4"/>
        <v>6579200</v>
      </c>
      <c r="T33" s="41">
        <f t="shared" si="4"/>
        <v>6995628</v>
      </c>
      <c r="U33" s="41">
        <f t="shared" si="4"/>
        <v>7378267</v>
      </c>
      <c r="V33" s="41">
        <f t="shared" si="4"/>
        <v>7824310</v>
      </c>
      <c r="W33" s="41">
        <f t="shared" si="4"/>
        <v>8219016</v>
      </c>
      <c r="X33" s="41">
        <f t="shared" si="4"/>
        <v>8451636</v>
      </c>
      <c r="Y33" s="41">
        <f t="shared" si="4"/>
        <v>8785589</v>
      </c>
      <c r="Z33" s="41">
        <f t="shared" si="4"/>
        <v>9183870</v>
      </c>
      <c r="AA33" s="41">
        <f t="shared" si="4"/>
        <v>9349302</v>
      </c>
      <c r="AB33" s="42">
        <f t="shared" si="4"/>
        <v>9607791</v>
      </c>
      <c r="AC33" s="42">
        <f t="shared" si="4"/>
        <v>9966928</v>
      </c>
      <c r="AD33" s="42">
        <f t="shared" si="4"/>
        <v>10400825</v>
      </c>
      <c r="AE33" s="42">
        <f t="shared" si="4"/>
        <v>10415410</v>
      </c>
      <c r="AF33" s="42">
        <f t="shared" si="4"/>
        <v>10831313</v>
      </c>
      <c r="AG33" s="42">
        <f t="shared" si="4"/>
        <v>11210242</v>
      </c>
      <c r="AH33" s="42">
        <f>SUM(AH28:AH31)</f>
        <v>11699518</v>
      </c>
      <c r="AI33" s="42">
        <f>SUM(AI28:AI31)</f>
        <v>11744123</v>
      </c>
      <c r="AJ33" s="42">
        <f>SUM(AJ28:AJ31)</f>
        <v>11921953</v>
      </c>
    </row>
    <row r="34" spans="1:36" ht="3.2" customHeight="1">
      <c r="A34" s="3"/>
      <c r="B34" s="2"/>
      <c r="C34" s="43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</row>
    <row r="35" spans="1:36" ht="15.95" customHeight="1">
      <c r="A35" s="31" t="s">
        <v>31</v>
      </c>
      <c r="B35" s="44" t="s">
        <v>83</v>
      </c>
      <c r="C35" s="34">
        <f>C33-C26</f>
        <v>4820758</v>
      </c>
      <c r="D35" s="34">
        <f t="shared" ref="D35:AG35" si="5">D33-D26</f>
        <v>4892476</v>
      </c>
      <c r="E35" s="34">
        <f t="shared" si="5"/>
        <v>4958398</v>
      </c>
      <c r="F35" s="34">
        <f t="shared" si="5"/>
        <v>4986661</v>
      </c>
      <c r="G35" s="34">
        <f t="shared" si="5"/>
        <v>5092808</v>
      </c>
      <c r="H35" s="34">
        <f t="shared" si="5"/>
        <v>5190854</v>
      </c>
      <c r="I35" s="34">
        <f t="shared" si="5"/>
        <v>5403029</v>
      </c>
      <c r="J35" s="34">
        <f t="shared" si="5"/>
        <v>5309762</v>
      </c>
      <c r="K35" s="34">
        <f t="shared" si="5"/>
        <v>5272043</v>
      </c>
      <c r="L35" s="34">
        <f t="shared" si="5"/>
        <v>5251837</v>
      </c>
      <c r="M35" s="34">
        <f t="shared" si="5"/>
        <v>5387474</v>
      </c>
      <c r="N35" s="34">
        <f t="shared" si="5"/>
        <v>5443999</v>
      </c>
      <c r="O35" s="34">
        <f t="shared" si="5"/>
        <v>5551530</v>
      </c>
      <c r="P35" s="34">
        <f t="shared" si="5"/>
        <v>5621407</v>
      </c>
      <c r="Q35" s="34">
        <f t="shared" si="5"/>
        <v>5696211</v>
      </c>
      <c r="R35" s="34">
        <f t="shared" si="5"/>
        <v>5824730</v>
      </c>
      <c r="S35" s="34">
        <f t="shared" si="5"/>
        <v>6165680</v>
      </c>
      <c r="T35" s="34">
        <f t="shared" si="5"/>
        <v>6592566</v>
      </c>
      <c r="U35" s="34">
        <f t="shared" si="5"/>
        <v>6969197</v>
      </c>
      <c r="V35" s="34">
        <f t="shared" si="5"/>
        <v>7390885</v>
      </c>
      <c r="W35" s="34">
        <f t="shared" si="5"/>
        <v>7752539</v>
      </c>
      <c r="X35" s="34">
        <f t="shared" si="5"/>
        <v>8007583</v>
      </c>
      <c r="Y35" s="34">
        <f t="shared" si="5"/>
        <v>8331882</v>
      </c>
      <c r="Z35" s="34">
        <f t="shared" si="5"/>
        <v>8690020</v>
      </c>
      <c r="AA35" s="34">
        <f t="shared" si="5"/>
        <v>8856356</v>
      </c>
      <c r="AB35" s="45">
        <f t="shared" si="5"/>
        <v>9061784</v>
      </c>
      <c r="AC35" s="45">
        <f t="shared" si="5"/>
        <v>9423965</v>
      </c>
      <c r="AD35" s="45">
        <f t="shared" si="5"/>
        <v>9855333</v>
      </c>
      <c r="AE35" s="45">
        <f t="shared" si="5"/>
        <v>9869405</v>
      </c>
      <c r="AF35" s="45">
        <f t="shared" si="5"/>
        <v>10261738</v>
      </c>
      <c r="AG35" s="45">
        <f t="shared" si="5"/>
        <v>10646473</v>
      </c>
      <c r="AH35" s="45">
        <f>AH33-AH26</f>
        <v>11120125</v>
      </c>
      <c r="AI35" s="45">
        <f>AI33-AI26</f>
        <v>11196190</v>
      </c>
      <c r="AJ35" s="45">
        <f>AJ33-AJ26</f>
        <v>11364435</v>
      </c>
    </row>
    <row r="36" spans="1:36">
      <c r="P36" s="16"/>
    </row>
    <row r="39" spans="1:36">
      <c r="Y39" s="16"/>
      <c r="Z39" s="16"/>
      <c r="AA39" s="16"/>
    </row>
    <row r="40" spans="1:36">
      <c r="Y40" s="16"/>
      <c r="Z40" s="16"/>
      <c r="AA40" s="16"/>
    </row>
    <row r="41" spans="1:36">
      <c r="AC41" s="277"/>
    </row>
    <row r="42" spans="1:36">
      <c r="AC42" s="278">
        <v>3.5999999999999998E-6</v>
      </c>
    </row>
  </sheetData>
  <phoneticPr fontId="0" type="noConversion"/>
  <printOptions horizontalCentered="1" verticalCentered="1"/>
  <pageMargins left="0.59055118110236227" right="0.59055118110236227" top="0.94488188976377963" bottom="0.94488188976377963" header="0.51181102362204722" footer="0.43307086614173229"/>
  <pageSetup paperSize="9" scale="58" orientation="landscape" r:id="rId1"/>
  <headerFooter alignWithMargins="0">
    <oddHeader>&amp;LSchweizerische Holzenergiestatistik EJ2023
&amp;C&amp;"Arial,Fett"&amp;12Nutzenergie total&amp;"Arial,Standard"
&amp;10(in MWh, witterungsbereinigt)&amp;R&amp;"Arial,Standard"Tabelle F</oddHeader>
    <oddFooter>&amp;R24.06.2024</oddFooter>
  </headerFooter>
  <customProperties>
    <customPr name="EpmWorksheetKeyString_GU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23</vt:i4>
      </vt:variant>
      <vt:variant>
        <vt:lpstr>Benannte Bereiche</vt:lpstr>
      </vt:variant>
      <vt:variant>
        <vt:i4>40</vt:i4>
      </vt:variant>
    </vt:vector>
  </HeadingPairs>
  <TitlesOfParts>
    <vt:vector size="63" baseType="lpstr">
      <vt:lpstr>Titelblatt</vt:lpstr>
      <vt:lpstr>Info </vt:lpstr>
      <vt:lpstr>Tabellenübersicht</vt:lpstr>
      <vt:lpstr>A</vt:lpstr>
      <vt:lpstr>B</vt:lpstr>
      <vt:lpstr>C</vt:lpstr>
      <vt:lpstr>D</vt:lpstr>
      <vt:lpstr>E</vt:lpstr>
      <vt:lpstr>F</vt:lpstr>
      <vt:lpstr>G</vt:lpstr>
      <vt:lpstr>H</vt:lpstr>
      <vt:lpstr>I</vt:lpstr>
      <vt:lpstr>J</vt:lpstr>
      <vt:lpstr>K</vt:lpstr>
      <vt:lpstr>L</vt:lpstr>
      <vt:lpstr>M</vt:lpstr>
      <vt:lpstr>N</vt:lpstr>
      <vt:lpstr>O</vt:lpstr>
      <vt:lpstr>P</vt:lpstr>
      <vt:lpstr>Q</vt:lpstr>
      <vt:lpstr>R</vt:lpstr>
      <vt:lpstr>Klimafaktoren</vt:lpstr>
      <vt:lpstr>NOGA-BFE Zuordnung</vt:lpstr>
      <vt:lpstr>A!Druckbereich</vt:lpstr>
      <vt:lpstr>B!Druckbereich</vt:lpstr>
      <vt:lpstr>'C'!Druckbereich</vt:lpstr>
      <vt:lpstr>D!Druckbereich</vt:lpstr>
      <vt:lpstr>E!Druckbereich</vt:lpstr>
      <vt:lpstr>F!Druckbereich</vt:lpstr>
      <vt:lpstr>G!Druckbereich</vt:lpstr>
      <vt:lpstr>H!Druckbereich</vt:lpstr>
      <vt:lpstr>I!Druckbereich</vt:lpstr>
      <vt:lpstr>'Info '!Druckbereich</vt:lpstr>
      <vt:lpstr>J!Druckbereich</vt:lpstr>
      <vt:lpstr>K!Druckbereich</vt:lpstr>
      <vt:lpstr>Klimafaktoren!Druckbereich</vt:lpstr>
      <vt:lpstr>L!Druckbereich</vt:lpstr>
      <vt:lpstr>M!Druckbereich</vt:lpstr>
      <vt:lpstr>N!Druckbereich</vt:lpstr>
      <vt:lpstr>'NOGA-BFE Zuordnung'!Druckbereich</vt:lpstr>
      <vt:lpstr>O!Druckbereich</vt:lpstr>
      <vt:lpstr>P!Druckbereich</vt:lpstr>
      <vt:lpstr>Q!Druckbereich</vt:lpstr>
      <vt:lpstr>'R'!Druckbereich</vt:lpstr>
      <vt:lpstr>Titelblatt!Druckbereich</vt:lpstr>
      <vt:lpstr>A!Print_Area</vt:lpstr>
      <vt:lpstr>B!Print_Area</vt:lpstr>
      <vt:lpstr>'C'!Print_Area</vt:lpstr>
      <vt:lpstr>D!Print_Area</vt:lpstr>
      <vt:lpstr>E!Print_Area</vt:lpstr>
      <vt:lpstr>F!Print_Area</vt:lpstr>
      <vt:lpstr>G!Print_Area</vt:lpstr>
      <vt:lpstr>H!Print_Area</vt:lpstr>
      <vt:lpstr>I!Print_Area</vt:lpstr>
      <vt:lpstr>J!Print_Area</vt:lpstr>
      <vt:lpstr>K!Print_Area</vt:lpstr>
      <vt:lpstr>L!Print_Area</vt:lpstr>
      <vt:lpstr>M!Print_Area</vt:lpstr>
      <vt:lpstr>N!Print_Area</vt:lpstr>
      <vt:lpstr>O!Print_Area</vt:lpstr>
      <vt:lpstr>P!Print_Area</vt:lpstr>
      <vt:lpstr>Q!Print_Area</vt:lpstr>
      <vt:lpstr>'R'!Print_Area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Holzenergiestatistik</dc:title>
  <dc:creator>Basler &amp; Hofmann, A. Primas</dc:creator>
  <cp:lastModifiedBy>Lechthaler-Felber Giulia BFE</cp:lastModifiedBy>
  <cp:lastPrinted>2021-06-09T08:10:31Z</cp:lastPrinted>
  <dcterms:created xsi:type="dcterms:W3CDTF">1999-02-03T10:14:47Z</dcterms:created>
  <dcterms:modified xsi:type="dcterms:W3CDTF">2024-06-28T11:00:47Z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